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0805\"/>
    </mc:Choice>
  </mc:AlternateContent>
  <xr:revisionPtr revIDLastSave="0" documentId="13_ncr:1_{0DE319A5-45C2-4FBB-BD7B-AFFF26366C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남초,여초" sheetId="14" r:id="rId1"/>
    <sheet name="남중" sheetId="27" r:id="rId2"/>
    <sheet name="여중" sheetId="28" r:id="rId3"/>
    <sheet name="중 1학년부 " sheetId="29" r:id="rId4"/>
    <sheet name="남고" sheetId="24" r:id="rId5"/>
    <sheet name="여고" sheetId="25" r:id="rId6"/>
    <sheet name="고 1학년부" sheetId="26" r:id="rId7"/>
    <sheet name="신기록" sheetId="3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</externalReferences>
  <definedNames>
    <definedName name="_xlnm.Print_Area" localSheetId="6">'고 1학년부'!$A$1:$Z$37</definedName>
    <definedName name="_xlnm.Print_Area" localSheetId="1">남중!$A$1:$Z$33</definedName>
    <definedName name="_xlnm.Print_Area" localSheetId="0">'남초,여초'!$A$1:$Z$40</definedName>
    <definedName name="_xlnm.Print_Area" localSheetId="7">신기록!$A$1:$I$15</definedName>
    <definedName name="_xlnm.Print_Area" localSheetId="2">여중!$A$1:$Z$34</definedName>
    <definedName name="_xlnm.Print_Area" localSheetId="3">'중 1학년부 '!$A$1:$Z$27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6" i="29" l="1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J26" i="29"/>
  <c r="I26" i="29"/>
  <c r="H26" i="29"/>
  <c r="G26" i="29"/>
  <c r="F26" i="29"/>
  <c r="E26" i="29"/>
  <c r="D26" i="29"/>
  <c r="C26" i="29"/>
  <c r="Y25" i="29"/>
  <c r="V25" i="29"/>
  <c r="S25" i="29"/>
  <c r="P25" i="29"/>
  <c r="M25" i="29"/>
  <c r="J25" i="29"/>
  <c r="G25" i="29"/>
  <c r="D25" i="29"/>
  <c r="Z24" i="29"/>
  <c r="Y24" i="29"/>
  <c r="X24" i="29"/>
  <c r="W24" i="29"/>
  <c r="V24" i="29"/>
  <c r="U24" i="29"/>
  <c r="T24" i="29"/>
  <c r="S24" i="29"/>
  <c r="R24" i="29"/>
  <c r="Q24" i="29"/>
  <c r="P24" i="29"/>
  <c r="O24" i="29"/>
  <c r="N24" i="29"/>
  <c r="M24" i="29"/>
  <c r="L24" i="29"/>
  <c r="K24" i="29"/>
  <c r="J24" i="29"/>
  <c r="I24" i="29"/>
  <c r="H24" i="29"/>
  <c r="G24" i="29"/>
  <c r="F24" i="29"/>
  <c r="E24" i="29"/>
  <c r="D24" i="29"/>
  <c r="C24" i="29"/>
  <c r="Z23" i="29"/>
  <c r="Y23" i="29"/>
  <c r="X23" i="29"/>
  <c r="W23" i="29"/>
  <c r="V23" i="29"/>
  <c r="U23" i="29"/>
  <c r="T23" i="29"/>
  <c r="S23" i="29"/>
  <c r="R23" i="29"/>
  <c r="Q23" i="29"/>
  <c r="P23" i="29"/>
  <c r="O23" i="29"/>
  <c r="N23" i="29"/>
  <c r="M23" i="29"/>
  <c r="L23" i="29"/>
  <c r="K23" i="29"/>
  <c r="J23" i="29"/>
  <c r="I23" i="29"/>
  <c r="H23" i="29"/>
  <c r="G23" i="29"/>
  <c r="F23" i="29"/>
  <c r="E23" i="29"/>
  <c r="D23" i="29"/>
  <c r="C23" i="29"/>
  <c r="Z22" i="29"/>
  <c r="Y22" i="29"/>
  <c r="X22" i="29"/>
  <c r="W22" i="29"/>
  <c r="V22" i="29"/>
  <c r="U22" i="29"/>
  <c r="T22" i="29"/>
  <c r="S22" i="29"/>
  <c r="R22" i="29"/>
  <c r="Q22" i="29"/>
  <c r="P22" i="29"/>
  <c r="O22" i="29"/>
  <c r="N22" i="29"/>
  <c r="M22" i="29"/>
  <c r="L22" i="29"/>
  <c r="K22" i="29"/>
  <c r="J22" i="29"/>
  <c r="I22" i="29"/>
  <c r="H22" i="29"/>
  <c r="G22" i="29"/>
  <c r="F22" i="29"/>
  <c r="E22" i="29"/>
  <c r="D22" i="29"/>
  <c r="C22" i="29"/>
  <c r="D21" i="29"/>
  <c r="Z20" i="29"/>
  <c r="Y20" i="29"/>
  <c r="X20" i="29"/>
  <c r="W20" i="29"/>
  <c r="V20" i="29"/>
  <c r="U20" i="29"/>
  <c r="T20" i="29"/>
  <c r="S20" i="29"/>
  <c r="R20" i="29"/>
  <c r="Q20" i="29"/>
  <c r="P20" i="29"/>
  <c r="O20" i="29"/>
  <c r="N20" i="29"/>
  <c r="M20" i="29"/>
  <c r="L20" i="29"/>
  <c r="K20" i="29"/>
  <c r="J20" i="29"/>
  <c r="I20" i="29"/>
  <c r="H20" i="29"/>
  <c r="G20" i="29"/>
  <c r="F20" i="29"/>
  <c r="E20" i="29"/>
  <c r="D20" i="29"/>
  <c r="C20" i="29"/>
  <c r="Z14" i="29"/>
  <c r="Y14" i="29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Y13" i="29"/>
  <c r="V13" i="29"/>
  <c r="S13" i="29"/>
  <c r="P13" i="29"/>
  <c r="M13" i="29"/>
  <c r="J13" i="29"/>
  <c r="G13" i="29"/>
  <c r="D13" i="29"/>
  <c r="Z12" i="29"/>
  <c r="Y12" i="29"/>
  <c r="X12" i="29"/>
  <c r="W12" i="29"/>
  <c r="V12" i="29"/>
  <c r="U12" i="29"/>
  <c r="T12" i="29"/>
  <c r="S12" i="29"/>
  <c r="R12" i="29"/>
  <c r="Q12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C12" i="29"/>
  <c r="Z11" i="29"/>
  <c r="Y11" i="29"/>
  <c r="X11" i="29"/>
  <c r="W11" i="29"/>
  <c r="V11" i="29"/>
  <c r="U11" i="29"/>
  <c r="T11" i="29"/>
  <c r="S11" i="29"/>
  <c r="R11" i="29"/>
  <c r="Q11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Z10" i="29"/>
  <c r="Y10" i="29"/>
  <c r="X10" i="29"/>
  <c r="W10" i="29"/>
  <c r="V10" i="29"/>
  <c r="U10" i="29"/>
  <c r="T10" i="29"/>
  <c r="S10" i="29"/>
  <c r="R10" i="29"/>
  <c r="Q10" i="29"/>
  <c r="P10" i="29"/>
  <c r="O10" i="29"/>
  <c r="N10" i="29"/>
  <c r="M10" i="29"/>
  <c r="L10" i="29"/>
  <c r="K10" i="29"/>
  <c r="J10" i="29"/>
  <c r="I10" i="29"/>
  <c r="H10" i="29"/>
  <c r="G10" i="29"/>
  <c r="F10" i="29"/>
  <c r="E10" i="29"/>
  <c r="D10" i="29"/>
  <c r="C10" i="29"/>
  <c r="D9" i="29"/>
  <c r="Z8" i="29"/>
  <c r="Y8" i="29"/>
  <c r="X8" i="29"/>
  <c r="W8" i="29"/>
  <c r="V8" i="29"/>
  <c r="U8" i="29"/>
  <c r="T8" i="29"/>
  <c r="S8" i="29"/>
  <c r="R8" i="29"/>
  <c r="Q8" i="29"/>
  <c r="P8" i="29"/>
  <c r="O8" i="29"/>
  <c r="N8" i="29"/>
  <c r="M8" i="29"/>
  <c r="L8" i="29"/>
  <c r="K8" i="29"/>
  <c r="J8" i="29"/>
  <c r="I8" i="29"/>
  <c r="H8" i="29"/>
  <c r="G8" i="29"/>
  <c r="F8" i="29"/>
  <c r="E8" i="29"/>
  <c r="D8" i="29"/>
  <c r="C8" i="29"/>
  <c r="Z31" i="28"/>
  <c r="Y31" i="28"/>
  <c r="X31" i="28"/>
  <c r="W31" i="28"/>
  <c r="V31" i="28"/>
  <c r="U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Z30" i="28"/>
  <c r="Y30" i="28"/>
  <c r="X30" i="28"/>
  <c r="W30" i="28"/>
  <c r="V30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Z29" i="28"/>
  <c r="Y29" i="28"/>
  <c r="X29" i="28"/>
  <c r="W29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Z28" i="28"/>
  <c r="Y28" i="28"/>
  <c r="X28" i="28"/>
  <c r="W28" i="28"/>
  <c r="V28" i="28"/>
  <c r="U28" i="28"/>
  <c r="T28" i="28"/>
  <c r="S28" i="28"/>
  <c r="R28" i="28"/>
  <c r="Q28" i="28"/>
  <c r="P28" i="28"/>
  <c r="O28" i="28"/>
  <c r="N28" i="28"/>
  <c r="M28" i="28"/>
  <c r="L28" i="28"/>
  <c r="K28" i="28"/>
  <c r="J28" i="28"/>
  <c r="I28" i="28"/>
  <c r="H28" i="28"/>
  <c r="G28" i="28"/>
  <c r="F28" i="28"/>
  <c r="E28" i="28"/>
  <c r="D28" i="28"/>
  <c r="C28" i="28"/>
  <c r="Y27" i="28"/>
  <c r="V27" i="28"/>
  <c r="S27" i="28"/>
  <c r="P27" i="28"/>
  <c r="M27" i="28"/>
  <c r="J27" i="28"/>
  <c r="G27" i="28"/>
  <c r="D27" i="28"/>
  <c r="Z26" i="28"/>
  <c r="Y26" i="28"/>
  <c r="X26" i="28"/>
  <c r="W26" i="28"/>
  <c r="V26" i="28"/>
  <c r="U26" i="28"/>
  <c r="T26" i="28"/>
  <c r="S26" i="28"/>
  <c r="R26" i="28"/>
  <c r="Q26" i="28"/>
  <c r="P26" i="28"/>
  <c r="O26" i="28"/>
  <c r="N26" i="28"/>
  <c r="M26" i="28"/>
  <c r="L26" i="28"/>
  <c r="K26" i="28"/>
  <c r="J26" i="28"/>
  <c r="I26" i="28"/>
  <c r="H26" i="28"/>
  <c r="G26" i="28"/>
  <c r="F26" i="28"/>
  <c r="E26" i="28"/>
  <c r="D26" i="28"/>
  <c r="C26" i="28"/>
  <c r="Y25" i="28"/>
  <c r="V25" i="28"/>
  <c r="S25" i="28"/>
  <c r="P25" i="28"/>
  <c r="M25" i="28"/>
  <c r="J25" i="28"/>
  <c r="G25" i="28"/>
  <c r="D25" i="28"/>
  <c r="Z24" i="28"/>
  <c r="Y24" i="28"/>
  <c r="X24" i="28"/>
  <c r="W24" i="28"/>
  <c r="V24" i="28"/>
  <c r="U24" i="28"/>
  <c r="T24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D24" i="28"/>
  <c r="C24" i="28"/>
  <c r="H23" i="28"/>
  <c r="G23" i="28"/>
  <c r="F23" i="28"/>
  <c r="E23" i="28"/>
  <c r="D23" i="28"/>
  <c r="C23" i="28"/>
  <c r="N22" i="28"/>
  <c r="M22" i="28"/>
  <c r="L22" i="28"/>
  <c r="K22" i="28"/>
  <c r="J22" i="28"/>
  <c r="I22" i="28"/>
  <c r="H22" i="28"/>
  <c r="G22" i="28"/>
  <c r="F22" i="28"/>
  <c r="E22" i="28"/>
  <c r="D22" i="28"/>
  <c r="C22" i="28"/>
  <c r="O21" i="28"/>
  <c r="L21" i="28"/>
  <c r="I21" i="28"/>
  <c r="F21" i="28"/>
  <c r="C21" i="28"/>
  <c r="Q20" i="28"/>
  <c r="P20" i="28"/>
  <c r="N20" i="28"/>
  <c r="M20" i="28"/>
  <c r="K20" i="28"/>
  <c r="J20" i="28"/>
  <c r="H20" i="28"/>
  <c r="G20" i="28"/>
  <c r="E20" i="28"/>
  <c r="D20" i="28"/>
  <c r="L19" i="28"/>
  <c r="I19" i="28"/>
  <c r="F19" i="28"/>
  <c r="C19" i="28"/>
  <c r="N18" i="28"/>
  <c r="M18" i="28"/>
  <c r="K18" i="28"/>
  <c r="J18" i="28"/>
  <c r="H18" i="28"/>
  <c r="G18" i="28"/>
  <c r="E18" i="28"/>
  <c r="D18" i="28"/>
  <c r="K17" i="28"/>
  <c r="J17" i="28"/>
  <c r="I17" i="28"/>
  <c r="H17" i="28"/>
  <c r="G17" i="28"/>
  <c r="F17" i="28"/>
  <c r="E17" i="28"/>
  <c r="D17" i="28"/>
  <c r="C17" i="28"/>
  <c r="D16" i="28"/>
  <c r="W15" i="28"/>
  <c r="V15" i="28"/>
  <c r="U15" i="28"/>
  <c r="T15" i="28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Z14" i="28"/>
  <c r="Y14" i="28"/>
  <c r="X14" i="28"/>
  <c r="W14" i="28"/>
  <c r="V14" i="28"/>
  <c r="U14" i="28"/>
  <c r="T14" i="28"/>
  <c r="S14" i="28"/>
  <c r="R14" i="28"/>
  <c r="Q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Z13" i="28"/>
  <c r="Y13" i="28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Z12" i="28"/>
  <c r="Y12" i="28"/>
  <c r="X12" i="28"/>
  <c r="W12" i="28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D10" i="28"/>
  <c r="W9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D8" i="28"/>
  <c r="Z7" i="28"/>
  <c r="Y7" i="28"/>
  <c r="X7" i="28"/>
  <c r="W7" i="28"/>
  <c r="V7" i="28"/>
  <c r="U7" i="28"/>
  <c r="T7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C31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C29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Y27" i="27"/>
  <c r="V27" i="27"/>
  <c r="S27" i="27"/>
  <c r="P27" i="27"/>
  <c r="M27" i="27"/>
  <c r="J27" i="27"/>
  <c r="G27" i="27"/>
  <c r="D27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C26" i="27"/>
  <c r="Y25" i="27"/>
  <c r="V25" i="27"/>
  <c r="S25" i="27"/>
  <c r="P25" i="27"/>
  <c r="M25" i="27"/>
  <c r="J25" i="27"/>
  <c r="G25" i="27"/>
  <c r="D25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U21" i="27"/>
  <c r="R21" i="27"/>
  <c r="O21" i="27"/>
  <c r="L21" i="27"/>
  <c r="I21" i="27"/>
  <c r="F21" i="27"/>
  <c r="C21" i="27"/>
  <c r="W20" i="27"/>
  <c r="V20" i="27"/>
  <c r="T20" i="27"/>
  <c r="S20" i="27"/>
  <c r="Q20" i="27"/>
  <c r="P20" i="27"/>
  <c r="N20" i="27"/>
  <c r="M20" i="27"/>
  <c r="K20" i="27"/>
  <c r="J20" i="27"/>
  <c r="H20" i="27"/>
  <c r="G20" i="27"/>
  <c r="E20" i="27"/>
  <c r="D20" i="27"/>
  <c r="R19" i="27"/>
  <c r="O19" i="27"/>
  <c r="L19" i="27"/>
  <c r="I19" i="27"/>
  <c r="F19" i="27"/>
  <c r="C19" i="27"/>
  <c r="T18" i="27"/>
  <c r="S18" i="27"/>
  <c r="Q18" i="27"/>
  <c r="P18" i="27"/>
  <c r="N18" i="27"/>
  <c r="M18" i="27"/>
  <c r="K18" i="27"/>
  <c r="J18" i="27"/>
  <c r="H18" i="27"/>
  <c r="G18" i="27"/>
  <c r="E18" i="27"/>
  <c r="D18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D16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D10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D8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H36" i="26"/>
  <c r="G36" i="26"/>
  <c r="F36" i="26"/>
  <c r="E36" i="26"/>
  <c r="D36" i="26"/>
  <c r="C36" i="26"/>
  <c r="V35" i="26"/>
  <c r="S35" i="26"/>
  <c r="P35" i="26"/>
  <c r="M35" i="26"/>
  <c r="J35" i="26"/>
  <c r="G35" i="26"/>
  <c r="D35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D32" i="26"/>
  <c r="N31" i="26"/>
  <c r="M31" i="26"/>
  <c r="L31" i="26"/>
  <c r="K31" i="26"/>
  <c r="J31" i="26"/>
  <c r="I31" i="26"/>
  <c r="H31" i="26"/>
  <c r="G31" i="26"/>
  <c r="F31" i="26"/>
  <c r="E31" i="26"/>
  <c r="D31" i="26"/>
  <c r="C31" i="26"/>
  <c r="Q30" i="26"/>
  <c r="P30" i="26"/>
  <c r="O30" i="26"/>
  <c r="N30" i="26"/>
  <c r="M30" i="26"/>
  <c r="L30" i="26"/>
  <c r="K30" i="26"/>
  <c r="J30" i="26"/>
  <c r="I30" i="26"/>
  <c r="H30" i="26"/>
  <c r="G30" i="26"/>
  <c r="F30" i="26"/>
  <c r="E30" i="26"/>
  <c r="D30" i="26"/>
  <c r="C30" i="26"/>
  <c r="Z29" i="26"/>
  <c r="Y29" i="26"/>
  <c r="X29" i="26"/>
  <c r="W29" i="26"/>
  <c r="V29" i="26"/>
  <c r="U29" i="26"/>
  <c r="T29" i="26"/>
  <c r="S29" i="26"/>
  <c r="R29" i="26"/>
  <c r="Q29" i="26"/>
  <c r="P29" i="26"/>
  <c r="O29" i="26"/>
  <c r="N29" i="26"/>
  <c r="M29" i="26"/>
  <c r="L29" i="26"/>
  <c r="K29" i="26"/>
  <c r="J29" i="26"/>
  <c r="I29" i="26"/>
  <c r="H29" i="26"/>
  <c r="G29" i="26"/>
  <c r="F29" i="26"/>
  <c r="E29" i="26"/>
  <c r="D29" i="26"/>
  <c r="C29" i="26"/>
  <c r="K28" i="26"/>
  <c r="J28" i="26"/>
  <c r="I28" i="26"/>
  <c r="H28" i="26"/>
  <c r="G28" i="26"/>
  <c r="F28" i="26"/>
  <c r="E28" i="26"/>
  <c r="D28" i="26"/>
  <c r="C28" i="26"/>
  <c r="D27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M26" i="26"/>
  <c r="L26" i="26"/>
  <c r="K26" i="26"/>
  <c r="J26" i="26"/>
  <c r="I26" i="26"/>
  <c r="H26" i="26"/>
  <c r="G26" i="26"/>
  <c r="F26" i="26"/>
  <c r="E26" i="26"/>
  <c r="D26" i="26"/>
  <c r="C26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Y19" i="26"/>
  <c r="V19" i="26"/>
  <c r="S19" i="26"/>
  <c r="P19" i="26"/>
  <c r="M19" i="26"/>
  <c r="J19" i="26"/>
  <c r="G19" i="26"/>
  <c r="D19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T16" i="26"/>
  <c r="S16" i="26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D14" i="26"/>
  <c r="E13" i="26"/>
  <c r="D13" i="26"/>
  <c r="C13" i="26"/>
  <c r="Z12" i="26"/>
  <c r="Y12" i="26"/>
  <c r="X12" i="26"/>
  <c r="W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Z11" i="26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Z10" i="26"/>
  <c r="Y10" i="26"/>
  <c r="X10" i="26"/>
  <c r="W10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D9" i="26"/>
  <c r="Z8" i="26"/>
  <c r="Y8" i="26"/>
  <c r="X8" i="26"/>
  <c r="W8" i="26"/>
  <c r="V8" i="26"/>
  <c r="U8" i="26"/>
  <c r="T8" i="26"/>
  <c r="S8" i="26"/>
  <c r="R8" i="26"/>
  <c r="Q8" i="26"/>
  <c r="P8" i="26"/>
  <c r="O8" i="26"/>
  <c r="N8" i="26"/>
  <c r="M8" i="26"/>
  <c r="L8" i="26"/>
  <c r="K8" i="26"/>
  <c r="J8" i="26"/>
  <c r="I8" i="26"/>
  <c r="H8" i="26"/>
  <c r="G8" i="26"/>
  <c r="F8" i="26"/>
  <c r="E8" i="26"/>
  <c r="D8" i="26"/>
  <c r="C8" i="26"/>
  <c r="N34" i="25"/>
  <c r="M34" i="25"/>
  <c r="L34" i="25"/>
  <c r="K34" i="25"/>
  <c r="J34" i="25"/>
  <c r="I34" i="25"/>
  <c r="H34" i="25"/>
  <c r="G34" i="25"/>
  <c r="F34" i="25"/>
  <c r="E34" i="25"/>
  <c r="D34" i="25"/>
  <c r="C34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S29" i="25"/>
  <c r="P29" i="25"/>
  <c r="M29" i="25"/>
  <c r="J29" i="25"/>
  <c r="G29" i="25"/>
  <c r="D29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S27" i="25"/>
  <c r="P27" i="25"/>
  <c r="M27" i="25"/>
  <c r="J27" i="25"/>
  <c r="G27" i="25"/>
  <c r="D27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H25" i="25"/>
  <c r="G25" i="25"/>
  <c r="F25" i="25"/>
  <c r="E25" i="25"/>
  <c r="D25" i="25"/>
  <c r="C25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I23" i="25"/>
  <c r="F23" i="25"/>
  <c r="C23" i="25"/>
  <c r="K22" i="25"/>
  <c r="J22" i="25"/>
  <c r="H22" i="25"/>
  <c r="G22" i="25"/>
  <c r="E22" i="25"/>
  <c r="D22" i="25"/>
  <c r="I21" i="25"/>
  <c r="F21" i="25"/>
  <c r="C21" i="25"/>
  <c r="K20" i="25"/>
  <c r="J20" i="25"/>
  <c r="H20" i="25"/>
  <c r="G20" i="25"/>
  <c r="E20" i="25"/>
  <c r="D20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D16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D10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D8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H35" i="24"/>
  <c r="G35" i="24"/>
  <c r="F35" i="24"/>
  <c r="E35" i="24"/>
  <c r="D35" i="24"/>
  <c r="C35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E32" i="24"/>
  <c r="D32" i="24"/>
  <c r="C32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Y29" i="24"/>
  <c r="V29" i="24"/>
  <c r="S29" i="24"/>
  <c r="P29" i="24"/>
  <c r="M29" i="24"/>
  <c r="J29" i="24"/>
  <c r="G29" i="24"/>
  <c r="D29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Y27" i="24"/>
  <c r="V27" i="24"/>
  <c r="S27" i="24"/>
  <c r="P27" i="24"/>
  <c r="M27" i="24"/>
  <c r="J27" i="24"/>
  <c r="G27" i="24"/>
  <c r="D27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R23" i="24"/>
  <c r="O23" i="24"/>
  <c r="L23" i="24"/>
  <c r="I23" i="24"/>
  <c r="F23" i="24"/>
  <c r="C23" i="24"/>
  <c r="T22" i="24"/>
  <c r="S22" i="24"/>
  <c r="Q22" i="24"/>
  <c r="P22" i="24"/>
  <c r="N22" i="24"/>
  <c r="M22" i="24"/>
  <c r="K22" i="24"/>
  <c r="J22" i="24"/>
  <c r="H22" i="24"/>
  <c r="G22" i="24"/>
  <c r="E22" i="24"/>
  <c r="D22" i="24"/>
  <c r="U21" i="24"/>
  <c r="R21" i="24"/>
  <c r="O21" i="24"/>
  <c r="L21" i="24"/>
  <c r="I21" i="24"/>
  <c r="F21" i="24"/>
  <c r="C21" i="24"/>
  <c r="W20" i="24"/>
  <c r="V20" i="24"/>
  <c r="T20" i="24"/>
  <c r="S20" i="24"/>
  <c r="Q20" i="24"/>
  <c r="P20" i="24"/>
  <c r="N20" i="24"/>
  <c r="M20" i="24"/>
  <c r="K20" i="24"/>
  <c r="J20" i="24"/>
  <c r="H20" i="24"/>
  <c r="G20" i="24"/>
  <c r="E20" i="24"/>
  <c r="D20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Z18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D16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D10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D8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U38" i="14" l="1"/>
  <c r="R38" i="14"/>
  <c r="O38" i="14"/>
  <c r="L38" i="14"/>
  <c r="I38" i="14"/>
  <c r="F38" i="14"/>
  <c r="C38" i="14"/>
  <c r="W37" i="14"/>
  <c r="V37" i="14"/>
  <c r="T37" i="14"/>
  <c r="S37" i="14"/>
  <c r="Q37" i="14"/>
  <c r="P37" i="14"/>
  <c r="N37" i="14"/>
  <c r="M37" i="14"/>
  <c r="K37" i="14"/>
  <c r="J37" i="14"/>
  <c r="H37" i="14"/>
  <c r="G37" i="14"/>
  <c r="E37" i="14"/>
  <c r="D37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Y35" i="14"/>
  <c r="V35" i="14"/>
  <c r="S35" i="14"/>
  <c r="P35" i="14"/>
  <c r="M35" i="14"/>
  <c r="J35" i="14"/>
  <c r="G35" i="14"/>
  <c r="D35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D30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D28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D26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X19" i="14"/>
  <c r="U19" i="14"/>
  <c r="R19" i="14"/>
  <c r="O19" i="14"/>
  <c r="L19" i="14"/>
  <c r="I19" i="14"/>
  <c r="F19" i="14"/>
  <c r="C19" i="14"/>
  <c r="Z18" i="14"/>
  <c r="Y18" i="14"/>
  <c r="W18" i="14"/>
  <c r="V18" i="14"/>
  <c r="T18" i="14"/>
  <c r="S18" i="14"/>
  <c r="Q18" i="14"/>
  <c r="P18" i="14"/>
  <c r="N18" i="14"/>
  <c r="M18" i="14"/>
  <c r="K18" i="14"/>
  <c r="J18" i="14"/>
  <c r="H18" i="14"/>
  <c r="G18" i="14"/>
  <c r="E18" i="14"/>
  <c r="D18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Y16" i="14"/>
  <c r="V16" i="14"/>
  <c r="S16" i="14"/>
  <c r="P16" i="14"/>
  <c r="M16" i="14"/>
  <c r="J16" i="14"/>
  <c r="G16" i="14"/>
  <c r="D16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D12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D10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D8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</calcChain>
</file>

<file path=xl/sharedStrings.xml><?xml version="1.0" encoding="utf-8"?>
<sst xmlns="http://schemas.openxmlformats.org/spreadsheetml/2006/main" count="607" uniqueCount="104">
  <si>
    <t>3위</t>
    <phoneticPr fontId="2" type="noConversion"/>
  </si>
  <si>
    <t>5위</t>
    <phoneticPr fontId="2" type="noConversion"/>
  </si>
  <si>
    <t>6위</t>
    <phoneticPr fontId="2" type="noConversion"/>
  </si>
  <si>
    <t>성명</t>
    <phoneticPr fontId="2" type="noConversion"/>
  </si>
  <si>
    <t>기록</t>
    <phoneticPr fontId="2" type="noConversion"/>
  </si>
  <si>
    <t>풍향풍속</t>
    <phoneticPr fontId="2" type="noConversion"/>
  </si>
  <si>
    <t>순위</t>
    <phoneticPr fontId="2" type="noConversion"/>
  </si>
  <si>
    <t>1위</t>
    <phoneticPr fontId="2" type="noConversion"/>
  </si>
  <si>
    <t>8위</t>
    <phoneticPr fontId="2" type="noConversion"/>
  </si>
  <si>
    <t>소속</t>
    <phoneticPr fontId="2" type="noConversion"/>
  </si>
  <si>
    <t>높이뛰기</t>
    <phoneticPr fontId="2" type="noConversion"/>
  </si>
  <si>
    <t>2위</t>
    <phoneticPr fontId="2" type="noConversion"/>
  </si>
  <si>
    <t>400m</t>
    <phoneticPr fontId="2" type="noConversion"/>
  </si>
  <si>
    <t>4위</t>
    <phoneticPr fontId="2" type="noConversion"/>
  </si>
  <si>
    <t>7위</t>
    <phoneticPr fontId="2" type="noConversion"/>
  </si>
  <si>
    <t>100m</t>
    <phoneticPr fontId="2" type="noConversion"/>
  </si>
  <si>
    <t>100mH</t>
    <phoneticPr fontId="2" type="noConversion"/>
  </si>
  <si>
    <t>4x100mR</t>
    <phoneticPr fontId="2" type="noConversion"/>
  </si>
  <si>
    <t>멀리뛰기</t>
    <phoneticPr fontId="2" type="noConversion"/>
  </si>
  <si>
    <t>800m</t>
    <phoneticPr fontId="2" type="noConversion"/>
  </si>
  <si>
    <t xml:space="preserve">  심판장 :                            (인)</t>
    <phoneticPr fontId="2" type="noConversion"/>
  </si>
  <si>
    <t>종목</t>
    <phoneticPr fontId="2" type="noConversion"/>
  </si>
  <si>
    <t>200m</t>
    <phoneticPr fontId="2" type="noConversion"/>
  </si>
  <si>
    <t>포환던지기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</si>
  <si>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</si>
  <si>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1500m</t>
    <phoneticPr fontId="2" type="noConversion"/>
  </si>
  <si>
    <t>5000m</t>
    <phoneticPr fontId="2" type="noConversion"/>
  </si>
  <si>
    <t>110mH</t>
    <phoneticPr fontId="2" type="noConversion"/>
  </si>
  <si>
    <t>400mH</t>
    <phoneticPr fontId="2" type="noConversion"/>
  </si>
  <si>
    <t>3000mSC</t>
    <phoneticPr fontId="2" type="noConversion"/>
  </si>
  <si>
    <t>4x400mR</t>
    <phoneticPr fontId="2" type="noConversion"/>
  </si>
  <si>
    <t>장대높이뛰기</t>
    <phoneticPr fontId="2" type="noConversion"/>
  </si>
  <si>
    <t>세단뛰기</t>
    <phoneticPr fontId="2" type="noConversion"/>
  </si>
  <si>
    <t>원반던지기</t>
    <phoneticPr fontId="2" type="noConversion"/>
  </si>
  <si>
    <t>해머던지기</t>
    <phoneticPr fontId="2" type="noConversion"/>
  </si>
  <si>
    <t>창던지기</t>
    <phoneticPr fontId="2" type="noConversion"/>
  </si>
  <si>
    <t>10종경기</t>
    <phoneticPr fontId="2" type="noConversion"/>
  </si>
  <si>
    <t>※ WR:세계신, WT:세계타이, AR:아시아신, AT:아시아타이, KR:한국신, KT:한국타이, CR:대회신,  CT:대회타이, DR:부별최고, DT:부별타이</t>
    <phoneticPr fontId="2" type="noConversion"/>
  </si>
  <si>
    <t>7종경기</t>
    <phoneticPr fontId="2" type="noConversion"/>
  </si>
  <si>
    <t>남고 1학년부</t>
    <phoneticPr fontId="2" type="noConversion"/>
  </si>
  <si>
    <t>여고 1학년부</t>
    <phoneticPr fontId="2" type="noConversion"/>
  </si>
  <si>
    <t>남자고등학교부</t>
    <phoneticPr fontId="2" type="noConversion"/>
  </si>
  <si>
    <t>여자고등학교부</t>
    <phoneticPr fontId="2" type="noConversion"/>
  </si>
  <si>
    <t>5000mW</t>
    <phoneticPr fontId="2" type="noConversion"/>
  </si>
  <si>
    <t>-</t>
    <phoneticPr fontId="2" type="noConversion"/>
  </si>
  <si>
    <t>제52회 추계 전국 중.고등학교육상경기대회 겸 
제11회 추계 전국초등학교육상경기대회</t>
    <phoneticPr fontId="2" type="noConversion"/>
  </si>
  <si>
    <t>(보은  2023년 8월5일 ∼ 8월9일 )</t>
    <phoneticPr fontId="2" type="noConversion"/>
  </si>
  <si>
    <t>공동2위</t>
    <phoneticPr fontId="2" type="noConversion"/>
  </si>
  <si>
    <t>기록경기</t>
    <phoneticPr fontId="2" type="noConversion"/>
  </si>
  <si>
    <t>남자초등학교부</t>
    <phoneticPr fontId="2" type="noConversion"/>
  </si>
  <si>
    <t>80m</t>
    <phoneticPr fontId="2" type="noConversion"/>
  </si>
  <si>
    <t>참고기록</t>
    <phoneticPr fontId="2" type="noConversion"/>
  </si>
  <si>
    <t>여자초등학교부</t>
    <phoneticPr fontId="2" type="noConversion"/>
  </si>
  <si>
    <t>공동4위</t>
    <phoneticPr fontId="2" type="noConversion"/>
  </si>
  <si>
    <t>남자중학교부</t>
    <phoneticPr fontId="2" type="noConversion"/>
  </si>
  <si>
    <t>3000m</t>
    <phoneticPr fontId="2" type="noConversion"/>
  </si>
  <si>
    <t>3000mW</t>
    <phoneticPr fontId="2" type="noConversion"/>
  </si>
  <si>
    <t>5종경기</t>
    <phoneticPr fontId="2" type="noConversion"/>
  </si>
  <si>
    <t>여자중학교부</t>
    <phoneticPr fontId="2" type="noConversion"/>
  </si>
  <si>
    <t>남중 1학년부</t>
    <phoneticPr fontId="2" type="noConversion"/>
  </si>
  <si>
    <t>여중 1학년부</t>
    <phoneticPr fontId="2" type="noConversion"/>
  </si>
  <si>
    <t>신 기 록 현 황</t>
    <phoneticPr fontId="2" type="noConversion"/>
  </si>
  <si>
    <t>제52회 추계 전국중.고등학교육상경기대회 겸
제11회 추계 전국초등학교육상경기대회
2023년 8월 5일 ~ 9일 충북 보은 공설운동장</t>
    <phoneticPr fontId="2" type="noConversion"/>
  </si>
  <si>
    <t>순</t>
    <phoneticPr fontId="2" type="noConversion"/>
  </si>
  <si>
    <t>구분</t>
    <phoneticPr fontId="2" type="noConversion"/>
  </si>
  <si>
    <t>종전기록</t>
    <phoneticPr fontId="2" type="noConversion"/>
  </si>
  <si>
    <t>비고</t>
    <phoneticPr fontId="2" type="noConversion"/>
  </si>
  <si>
    <t>1일</t>
    <phoneticPr fontId="2" type="noConversion"/>
  </si>
  <si>
    <t>남중부</t>
    <phoneticPr fontId="2" type="noConversion"/>
  </si>
  <si>
    <t>서예준</t>
    <phoneticPr fontId="2" type="noConversion"/>
  </si>
  <si>
    <t>압량중</t>
    <phoneticPr fontId="2" type="noConversion"/>
  </si>
  <si>
    <t>대회신</t>
    <phoneticPr fontId="2" type="noConversion"/>
  </si>
  <si>
    <t>여중부</t>
    <phoneticPr fontId="2" type="noConversion"/>
  </si>
  <si>
    <t>권예은</t>
    <phoneticPr fontId="2" type="noConversion"/>
  </si>
  <si>
    <t>월촌중</t>
    <phoneticPr fontId="2" type="noConversion"/>
  </si>
  <si>
    <t>기영난</t>
    <phoneticPr fontId="2" type="noConversion"/>
  </si>
  <si>
    <t>다산중</t>
    <phoneticPr fontId="2" type="noConversion"/>
  </si>
  <si>
    <t>대회타이</t>
    <phoneticPr fontId="2" type="noConversion"/>
  </si>
  <si>
    <t>2일</t>
    <phoneticPr fontId="2" type="noConversion"/>
  </si>
  <si>
    <t>여고부</t>
    <phoneticPr fontId="2" type="noConversion"/>
  </si>
  <si>
    <t>포환</t>
    <phoneticPr fontId="2" type="noConversion"/>
  </si>
  <si>
    <t>박소진</t>
    <phoneticPr fontId="2" type="noConversion"/>
  </si>
  <si>
    <t>금오고</t>
    <phoneticPr fontId="2" type="noConversion"/>
  </si>
  <si>
    <t>남초부</t>
    <phoneticPr fontId="2" type="noConversion"/>
  </si>
  <si>
    <t>높이</t>
    <phoneticPr fontId="2" type="noConversion"/>
  </si>
  <si>
    <t>곽시헌</t>
    <phoneticPr fontId="2" type="noConversion"/>
  </si>
  <si>
    <t>충북장야초</t>
    <phoneticPr fontId="2" type="noConversion"/>
  </si>
  <si>
    <t>16.20</t>
    <phoneticPr fontId="2" type="noConversion"/>
  </si>
  <si>
    <t>이예람</t>
    <phoneticPr fontId="2" type="noConversion"/>
  </si>
  <si>
    <t>천안오성중</t>
    <phoneticPr fontId="2" type="noConversion"/>
  </si>
  <si>
    <t>15.20</t>
    <phoneticPr fontId="2" type="noConversion"/>
  </si>
  <si>
    <t>3일</t>
    <phoneticPr fontId="2" type="noConversion"/>
  </si>
  <si>
    <t>창</t>
    <phoneticPr fontId="2" type="noConversion"/>
  </si>
  <si>
    <t>이새봄</t>
    <phoneticPr fontId="2" type="noConversion"/>
  </si>
  <si>
    <t>인제중</t>
    <phoneticPr fontId="2" type="noConversion"/>
  </si>
  <si>
    <t>4일</t>
    <phoneticPr fontId="2" type="noConversion"/>
  </si>
  <si>
    <t>남고부</t>
    <phoneticPr fontId="2" type="noConversion"/>
  </si>
  <si>
    <t>10종</t>
    <phoneticPr fontId="2" type="noConversion"/>
  </si>
  <si>
    <t>6,918점</t>
    <phoneticPr fontId="2" type="noConversion"/>
  </si>
  <si>
    <t>남현빈</t>
    <phoneticPr fontId="2" type="noConversion"/>
  </si>
  <si>
    <t>대구체고</t>
    <phoneticPr fontId="2" type="noConversion"/>
  </si>
  <si>
    <t>6,909점</t>
    <phoneticPr fontId="2" type="noConversion"/>
  </si>
  <si>
    <t>중학교부한국신기록</t>
    <phoneticPr fontId="2" type="noConversion"/>
  </si>
  <si>
    <t>고등학교부한국신기록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</si>
</sst>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176" formatCode="mm:ss.00"/>
    <numFmt numFmtId="177" formatCode="0.0"/>
    <numFmt numFmtId="178" formatCode="0_);\(0\)"/>
  </numFmts>
  <fonts count="27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1"/>
      <name val="휴먼각진옛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8"/>
      <name val="휴먼각진옛체"/>
      <family val="1"/>
      <charset val="129"/>
    </font>
    <font>
      <sz val="7"/>
      <name val="돋움"/>
      <family val="3"/>
      <charset val="129"/>
    </font>
    <font>
      <sz val="6"/>
      <name val="가는으뜸체"/>
      <family val="1"/>
      <charset val="129"/>
    </font>
    <font>
      <sz val="10"/>
      <name val="휴먼각진옛체"/>
      <family val="1"/>
      <charset val="129"/>
    </font>
    <font>
      <sz val="7"/>
      <name val="휴먼각진옛체"/>
      <family val="1"/>
      <charset val="129"/>
    </font>
    <font>
      <b/>
      <sz val="18"/>
      <name val="휴먼각진옛체"/>
      <family val="1"/>
      <charset val="129"/>
    </font>
    <font>
      <b/>
      <sz val="11"/>
      <name val="휴먼각진옛체"/>
      <family val="1"/>
      <charset val="129"/>
    </font>
    <font>
      <sz val="6"/>
      <name val="Arial Unicode MS"/>
      <family val="1"/>
      <charset val="129"/>
    </font>
    <font>
      <sz val="6.5"/>
      <name val="휴먼각진옛체"/>
      <family val="1"/>
      <charset val="129"/>
    </font>
    <font>
      <sz val="10"/>
      <name val="돋움"/>
      <family val="3"/>
      <charset val="129"/>
    </font>
    <font>
      <sz val="7.5"/>
      <name val="휴먼각진옛체"/>
      <family val="1"/>
      <charset val="129"/>
    </font>
    <font>
      <sz val="7"/>
      <name val="맑은 고딕"/>
      <family val="1"/>
      <charset val="129"/>
    </font>
    <font>
      <sz val="7"/>
      <name val="굴림"/>
      <family val="1"/>
      <charset val="129"/>
    </font>
    <font>
      <sz val="7"/>
      <name val="Arial Unicode MS"/>
      <family val="1"/>
      <charset val="129"/>
    </font>
    <font>
      <b/>
      <sz val="7"/>
      <name val="가는으뜸체"/>
      <family val="1"/>
      <charset val="129"/>
    </font>
    <font>
      <b/>
      <sz val="20"/>
      <name val="새굴림"/>
      <family val="1"/>
      <charset val="129"/>
    </font>
    <font>
      <b/>
      <sz val="13"/>
      <name val="새굴림"/>
      <family val="1"/>
      <charset val="129"/>
    </font>
    <font>
      <sz val="11"/>
      <name val="새굴림"/>
      <family val="1"/>
      <charset val="129"/>
    </font>
    <font>
      <b/>
      <sz val="11"/>
      <name val="새굴림"/>
      <family val="1"/>
      <charset val="129"/>
    </font>
    <font>
      <sz val="11"/>
      <color indexed="8"/>
      <name val="새굴림"/>
      <family val="1"/>
      <charset val="129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192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8" xfId="0" quotePrefix="1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4" fillId="0" borderId="28" xfId="0" applyFont="1" applyBorder="1" applyAlignment="1">
      <alignment vertical="center"/>
    </xf>
    <xf numFmtId="0" fontId="3" fillId="0" borderId="31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3" fillId="0" borderId="13" xfId="0" quotePrefix="1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2" fontId="3" fillId="0" borderId="13" xfId="0" applyNumberFormat="1" applyFont="1" applyBorder="1" applyAlignment="1">
      <alignment horizontal="left" vertical="center" shrinkToFit="1"/>
    </xf>
    <xf numFmtId="0" fontId="9" fillId="0" borderId="29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2" fontId="3" fillId="0" borderId="16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top" shrinkToFit="1"/>
    </xf>
    <xf numFmtId="176" fontId="3" fillId="0" borderId="13" xfId="0" applyNumberFormat="1" applyFont="1" applyBorder="1" applyAlignment="1">
      <alignment horizontal="left" vertical="center" shrinkToFit="1"/>
    </xf>
    <xf numFmtId="177" fontId="3" fillId="0" borderId="28" xfId="0" quotePrefix="1" applyNumberFormat="1" applyFont="1" applyBorder="1" applyAlignment="1">
      <alignment horizontal="left" vertical="center" shrinkToFit="1"/>
    </xf>
    <xf numFmtId="0" fontId="0" fillId="0" borderId="36" xfId="0" applyBorder="1" applyAlignment="1">
      <alignment horizontal="center" vertical="top"/>
    </xf>
    <xf numFmtId="0" fontId="10" fillId="0" borderId="0" xfId="0" applyFont="1" applyAlignment="1">
      <alignment horizontal="left" shrinkToFit="1"/>
    </xf>
    <xf numFmtId="0" fontId="3" fillId="0" borderId="40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30" xfId="0" quotePrefix="1" applyFont="1" applyBorder="1" applyAlignment="1">
      <alignment horizontal="left" vertical="center" shrinkToFit="1"/>
    </xf>
    <xf numFmtId="0" fontId="3" fillId="0" borderId="42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3" fillId="0" borderId="12" xfId="0" quotePrefix="1" applyFont="1" applyBorder="1" applyAlignment="1">
      <alignment horizontal="left" vertical="center" shrinkToFit="1"/>
    </xf>
    <xf numFmtId="0" fontId="3" fillId="0" borderId="14" xfId="0" quotePrefix="1" applyFont="1" applyBorder="1" applyAlignment="1">
      <alignment horizontal="left" vertical="center" shrinkToFit="1"/>
    </xf>
    <xf numFmtId="0" fontId="3" fillId="0" borderId="15" xfId="0" quotePrefix="1" applyFont="1" applyBorder="1" applyAlignment="1">
      <alignment horizontal="left" vertical="center" shrinkToFit="1"/>
    </xf>
    <xf numFmtId="0" fontId="3" fillId="0" borderId="16" xfId="0" quotePrefix="1" applyFont="1" applyBorder="1" applyAlignment="1">
      <alignment horizontal="left" vertical="center" shrinkToFit="1"/>
    </xf>
    <xf numFmtId="0" fontId="13" fillId="0" borderId="0" xfId="0" applyFont="1" applyAlignment="1">
      <alignment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45" xfId="0" quotePrefix="1" applyFont="1" applyBorder="1" applyAlignment="1">
      <alignment horizontal="left" vertical="center" shrinkToFit="1"/>
    </xf>
    <xf numFmtId="0" fontId="3" fillId="0" borderId="46" xfId="0" quotePrefix="1" applyFont="1" applyBorder="1" applyAlignment="1">
      <alignment horizontal="left" vertical="center" shrinkToFit="1"/>
    </xf>
    <xf numFmtId="0" fontId="3" fillId="0" borderId="47" xfId="0" quotePrefix="1" applyFont="1" applyBorder="1" applyAlignment="1">
      <alignment horizontal="left" vertical="center" shrinkToFit="1"/>
    </xf>
    <xf numFmtId="0" fontId="3" fillId="0" borderId="48" xfId="0" quotePrefix="1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49" xfId="0" applyFont="1" applyBorder="1" applyAlignment="1">
      <alignment horizontal="left" vertical="center" shrinkToFit="1"/>
    </xf>
    <xf numFmtId="0" fontId="3" fillId="0" borderId="36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left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36" xfId="0" applyFont="1" applyBorder="1" applyAlignment="1">
      <alignment horizontal="center" vertical="center"/>
    </xf>
    <xf numFmtId="0" fontId="3" fillId="0" borderId="45" xfId="0" applyFont="1" applyBorder="1" applyAlignment="1">
      <alignment horizontal="left" vertical="center" shrinkToFit="1"/>
    </xf>
    <xf numFmtId="0" fontId="3" fillId="0" borderId="46" xfId="0" applyFont="1" applyBorder="1" applyAlignment="1">
      <alignment horizontal="left" vertical="center" shrinkToFit="1"/>
    </xf>
    <xf numFmtId="0" fontId="3" fillId="0" borderId="47" xfId="0" applyFont="1" applyBorder="1" applyAlignment="1">
      <alignment horizontal="left" vertical="center" shrinkToFit="1"/>
    </xf>
    <xf numFmtId="2" fontId="3" fillId="0" borderId="47" xfId="0" applyNumberFormat="1" applyFont="1" applyBorder="1" applyAlignment="1">
      <alignment horizontal="left" vertical="center" shrinkToFit="1"/>
    </xf>
    <xf numFmtId="178" fontId="3" fillId="0" borderId="27" xfId="0" applyNumberFormat="1" applyFont="1" applyBorder="1" applyAlignment="1">
      <alignment horizontal="left" vertical="center" shrinkToFit="1"/>
    </xf>
    <xf numFmtId="42" fontId="3" fillId="0" borderId="27" xfId="2" applyFont="1" applyBorder="1" applyAlignment="1" applyProtection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0" fillId="0" borderId="36" xfId="0" applyBorder="1" applyAlignment="1">
      <alignment horizontal="center" vertical="center"/>
    </xf>
    <xf numFmtId="2" fontId="3" fillId="0" borderId="34" xfId="0" applyNumberFormat="1" applyFont="1" applyBorder="1" applyAlignment="1">
      <alignment horizontal="left" vertical="center" shrinkToFit="1"/>
    </xf>
    <xf numFmtId="2" fontId="3" fillId="0" borderId="13" xfId="0" quotePrefix="1" applyNumberFormat="1" applyFont="1" applyBorder="1" applyAlignment="1">
      <alignment horizontal="left" vertical="center" shrinkToFit="1"/>
    </xf>
    <xf numFmtId="178" fontId="3" fillId="0" borderId="22" xfId="0" applyNumberFormat="1" applyFont="1" applyBorder="1" applyAlignment="1">
      <alignment horizontal="left" vertical="center" shrinkToFit="1"/>
    </xf>
    <xf numFmtId="178" fontId="3" fillId="0" borderId="28" xfId="0" applyNumberFormat="1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 shrinkToFit="1"/>
    </xf>
    <xf numFmtId="0" fontId="3" fillId="0" borderId="22" xfId="0" quotePrefix="1" applyFont="1" applyBorder="1" applyAlignment="1">
      <alignment horizontal="left" vertical="center" shrinkToFit="1"/>
    </xf>
    <xf numFmtId="47" fontId="3" fillId="0" borderId="13" xfId="0" applyNumberFormat="1" applyFont="1" applyBorder="1" applyAlignment="1">
      <alignment horizontal="left" vertical="center" shrinkToFit="1"/>
    </xf>
    <xf numFmtId="0" fontId="3" fillId="0" borderId="29" xfId="0" quotePrefix="1" applyFont="1" applyBorder="1" applyAlignment="1">
      <alignment horizontal="left" vertical="center" shrinkToFit="1"/>
    </xf>
    <xf numFmtId="0" fontId="3" fillId="0" borderId="0" xfId="1" quotePrefix="1" applyFont="1" applyAlignment="1">
      <alignment horizontal="left" vertical="center"/>
    </xf>
    <xf numFmtId="0" fontId="3" fillId="0" borderId="50" xfId="0" applyFont="1" applyBorder="1" applyAlignment="1">
      <alignment horizontal="left" vertical="center" shrinkToFit="1"/>
    </xf>
    <xf numFmtId="0" fontId="0" fillId="0" borderId="23" xfId="0" applyBorder="1" applyAlignment="1">
      <alignment horizontal="left" shrinkToFit="1"/>
    </xf>
    <xf numFmtId="0" fontId="18" fillId="0" borderId="12" xfId="0" applyFont="1" applyBorder="1" applyAlignment="1">
      <alignment horizontal="left" vertical="center" shrinkToFit="1"/>
    </xf>
    <xf numFmtId="0" fontId="19" fillId="0" borderId="16" xfId="0" quotePrefix="1" applyFont="1" applyBorder="1" applyAlignment="1">
      <alignment horizontal="left" vertical="center" shrinkToFit="1"/>
    </xf>
    <xf numFmtId="0" fontId="19" fillId="0" borderId="28" xfId="0" applyFont="1" applyBorder="1" applyAlignment="1">
      <alignment horizontal="left" vertical="center" shrinkToFit="1"/>
    </xf>
    <xf numFmtId="0" fontId="20" fillId="0" borderId="28" xfId="0" applyFont="1" applyBorder="1" applyAlignment="1">
      <alignment horizontal="left" vertical="center" shrinkToFit="1"/>
    </xf>
    <xf numFmtId="0" fontId="18" fillId="0" borderId="12" xfId="0" quotePrefix="1" applyFont="1" applyBorder="1" applyAlignment="1">
      <alignment horizontal="left" vertical="center" shrinkToFit="1"/>
    </xf>
    <xf numFmtId="0" fontId="18" fillId="0" borderId="2" xfId="0" quotePrefix="1" applyFont="1" applyBorder="1" applyAlignment="1">
      <alignment horizontal="left" vertical="center" shrinkToFit="1"/>
    </xf>
    <xf numFmtId="0" fontId="18" fillId="0" borderId="13" xfId="0" quotePrefix="1" applyFont="1" applyBorder="1" applyAlignment="1">
      <alignment horizontal="left" vertical="center" shrinkToFit="1"/>
    </xf>
    <xf numFmtId="0" fontId="18" fillId="0" borderId="34" xfId="0" quotePrefix="1" applyFont="1" applyBorder="1" applyAlignment="1">
      <alignment horizontal="left" vertical="center" shrinkToFit="1"/>
    </xf>
    <xf numFmtId="0" fontId="18" fillId="0" borderId="43" xfId="0" quotePrefix="1" applyFont="1" applyBorder="1" applyAlignment="1">
      <alignment horizontal="left" vertical="center" shrinkToFit="1"/>
    </xf>
    <xf numFmtId="0" fontId="3" fillId="0" borderId="0" xfId="0" quotePrefix="1" applyFont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16" fillId="0" borderId="36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3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quotePrefix="1" applyFont="1" applyBorder="1" applyAlignment="1">
      <alignment horizontal="center" vertical="center" shrinkToFit="1"/>
    </xf>
    <xf numFmtId="0" fontId="9" fillId="0" borderId="2" xfId="0" quotePrefix="1" applyFont="1" applyBorder="1" applyAlignment="1">
      <alignment horizontal="center" vertical="center" shrinkToFit="1"/>
    </xf>
    <xf numFmtId="0" fontId="9" fillId="0" borderId="3" xfId="0" quotePrefix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178" fontId="3" fillId="0" borderId="29" xfId="0" applyNumberFormat="1" applyFont="1" applyBorder="1" applyAlignment="1">
      <alignment horizontal="left" vertical="center" shrinkToFit="1"/>
    </xf>
    <xf numFmtId="0" fontId="21" fillId="0" borderId="22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22" fillId="0" borderId="0" xfId="3" applyFont="1" applyAlignment="1">
      <alignment horizontal="center" vertical="center"/>
    </xf>
    <xf numFmtId="0" fontId="1" fillId="0" borderId="0" xfId="4">
      <alignment vertical="center"/>
    </xf>
    <xf numFmtId="0" fontId="22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 wrapText="1"/>
    </xf>
    <xf numFmtId="0" fontId="24" fillId="0" borderId="0" xfId="3" applyFont="1" applyAlignment="1">
      <alignment horizontal="center"/>
    </xf>
    <xf numFmtId="0" fontId="24" fillId="0" borderId="0" xfId="4" applyFont="1">
      <alignment vertical="center"/>
    </xf>
    <xf numFmtId="0" fontId="25" fillId="0" borderId="51" xfId="3" applyFont="1" applyBorder="1" applyAlignment="1">
      <alignment horizontal="center" vertical="center" shrinkToFit="1"/>
    </xf>
    <xf numFmtId="0" fontId="25" fillId="0" borderId="52" xfId="3" applyFont="1" applyBorder="1" applyAlignment="1">
      <alignment horizontal="center" vertical="center" shrinkToFit="1"/>
    </xf>
    <xf numFmtId="0" fontId="25" fillId="0" borderId="53" xfId="4" applyFont="1" applyBorder="1" applyAlignment="1">
      <alignment horizontal="center" vertical="center" shrinkToFit="1"/>
    </xf>
    <xf numFmtId="0" fontId="25" fillId="0" borderId="53" xfId="3" applyFont="1" applyBorder="1" applyAlignment="1">
      <alignment horizontal="center" vertical="center" shrinkToFit="1"/>
    </xf>
    <xf numFmtId="0" fontId="25" fillId="0" borderId="54" xfId="3" applyFont="1" applyBorder="1" applyAlignment="1">
      <alignment horizontal="center" vertical="center" shrinkToFit="1"/>
    </xf>
    <xf numFmtId="0" fontId="24" fillId="0" borderId="55" xfId="3" applyFont="1" applyBorder="1" applyAlignment="1">
      <alignment horizontal="center" vertical="center" shrinkToFit="1"/>
    </xf>
    <xf numFmtId="0" fontId="24" fillId="0" borderId="56" xfId="3" applyFont="1" applyBorder="1" applyAlignment="1">
      <alignment horizontal="center" vertical="center" shrinkToFit="1"/>
    </xf>
    <xf numFmtId="0" fontId="24" fillId="0" borderId="8" xfId="4" applyFont="1" applyBorder="1" applyAlignment="1">
      <alignment horizontal="center" vertical="center" shrinkToFit="1"/>
    </xf>
    <xf numFmtId="0" fontId="24" fillId="0" borderId="8" xfId="3" applyFont="1" applyBorder="1" applyAlignment="1">
      <alignment horizontal="center" vertical="center" shrinkToFit="1"/>
    </xf>
    <xf numFmtId="0" fontId="26" fillId="0" borderId="8" xfId="4" quotePrefix="1" applyFont="1" applyBorder="1" applyAlignment="1">
      <alignment horizontal="center" vertical="center" shrinkToFit="1"/>
    </xf>
    <xf numFmtId="0" fontId="26" fillId="0" borderId="8" xfId="4" applyFont="1" applyBorder="1" applyAlignment="1">
      <alignment horizontal="center" vertical="center" shrinkToFit="1"/>
    </xf>
    <xf numFmtId="0" fontId="24" fillId="0" borderId="8" xfId="3" quotePrefix="1" applyFont="1" applyBorder="1" applyAlignment="1">
      <alignment horizontal="center" vertical="center" shrinkToFit="1"/>
    </xf>
    <xf numFmtId="0" fontId="24" fillId="0" borderId="57" xfId="3" applyFont="1" applyBorder="1" applyAlignment="1">
      <alignment horizontal="center" vertical="center" shrinkToFit="1"/>
    </xf>
    <xf numFmtId="0" fontId="24" fillId="0" borderId="58" xfId="3" applyFont="1" applyBorder="1" applyAlignment="1">
      <alignment horizontal="center" vertical="center" shrinkToFit="1"/>
    </xf>
    <xf numFmtId="0" fontId="24" fillId="0" borderId="11" xfId="3" applyFont="1" applyBorder="1" applyAlignment="1">
      <alignment horizontal="center" vertical="center" shrinkToFit="1"/>
    </xf>
    <xf numFmtId="0" fontId="24" fillId="0" borderId="6" xfId="4" applyFont="1" applyBorder="1" applyAlignment="1">
      <alignment horizontal="center" vertical="center" shrinkToFit="1"/>
    </xf>
    <xf numFmtId="0" fontId="24" fillId="0" borderId="6" xfId="3" applyFont="1" applyBorder="1" applyAlignment="1">
      <alignment horizontal="center" vertical="center" shrinkToFit="1"/>
    </xf>
    <xf numFmtId="0" fontId="24" fillId="0" borderId="10" xfId="4" quotePrefix="1" applyFont="1" applyBorder="1" applyAlignment="1">
      <alignment horizontal="center" vertical="center" shrinkToFit="1"/>
    </xf>
    <xf numFmtId="0" fontId="24" fillId="0" borderId="10" xfId="4" applyFont="1" applyBorder="1" applyAlignment="1">
      <alignment horizontal="center" vertical="center" shrinkToFit="1"/>
    </xf>
    <xf numFmtId="0" fontId="26" fillId="0" borderId="10" xfId="4" applyFont="1" applyBorder="1" applyAlignment="1">
      <alignment horizontal="center" vertical="center" shrinkToFit="1"/>
    </xf>
    <xf numFmtId="0" fontId="24" fillId="0" borderId="6" xfId="3" quotePrefix="1" applyFont="1" applyBorder="1" applyAlignment="1">
      <alignment horizontal="center" vertical="center" shrinkToFit="1"/>
    </xf>
    <xf numFmtId="0" fontId="24" fillId="0" borderId="59" xfId="3" applyFont="1" applyBorder="1" applyAlignment="1">
      <alignment horizontal="center" vertical="center" shrinkToFit="1"/>
    </xf>
    <xf numFmtId="0" fontId="24" fillId="0" borderId="8" xfId="3" applyFont="1" applyBorder="1" applyAlignment="1">
      <alignment horizontal="center" vertical="center" shrinkToFit="1"/>
    </xf>
    <xf numFmtId="0" fontId="24" fillId="0" borderId="8" xfId="4" applyFont="1" applyBorder="1" applyAlignment="1">
      <alignment horizontal="center" vertical="center" shrinkToFit="1"/>
    </xf>
    <xf numFmtId="0" fontId="24" fillId="0" borderId="8" xfId="3" quotePrefix="1" applyFont="1" applyBorder="1" applyAlignment="1">
      <alignment horizontal="center" vertical="center" shrinkToFit="1"/>
    </xf>
    <xf numFmtId="0" fontId="24" fillId="0" borderId="60" xfId="3" applyFont="1" applyBorder="1" applyAlignment="1">
      <alignment horizontal="center" vertical="center" shrinkToFit="1"/>
    </xf>
    <xf numFmtId="0" fontId="24" fillId="0" borderId="10" xfId="3" quotePrefix="1" applyFont="1" applyBorder="1" applyAlignment="1">
      <alignment horizontal="center" vertical="center" shrinkToFit="1"/>
    </xf>
    <xf numFmtId="0" fontId="24" fillId="0" borderId="10" xfId="4" quotePrefix="1" applyFont="1" applyBorder="1" applyAlignment="1">
      <alignment horizontal="center" vertical="center"/>
    </xf>
    <xf numFmtId="0" fontId="24" fillId="0" borderId="10" xfId="3" applyFont="1" applyBorder="1" applyAlignment="1">
      <alignment horizontal="center" vertical="center" shrinkToFit="1"/>
    </xf>
    <xf numFmtId="0" fontId="26" fillId="0" borderId="10" xfId="4" applyFont="1" applyBorder="1" applyAlignment="1">
      <alignment horizontal="center" vertical="center"/>
    </xf>
    <xf numFmtId="0" fontId="26" fillId="0" borderId="10" xfId="4" quotePrefix="1" applyFont="1" applyBorder="1" applyAlignment="1">
      <alignment horizontal="center" vertical="center" shrinkToFit="1"/>
    </xf>
    <xf numFmtId="0" fontId="24" fillId="0" borderId="61" xfId="3" applyFont="1" applyBorder="1" applyAlignment="1">
      <alignment horizontal="center" vertical="center" shrinkToFit="1"/>
    </xf>
    <xf numFmtId="0" fontId="24" fillId="0" borderId="62" xfId="3" applyFont="1" applyBorder="1" applyAlignment="1">
      <alignment horizontal="center" vertical="center" shrinkToFit="1"/>
    </xf>
    <xf numFmtId="0" fontId="24" fillId="0" borderId="62" xfId="4" applyFont="1" applyBorder="1" applyAlignment="1">
      <alignment horizontal="center" vertical="center" shrinkToFit="1"/>
    </xf>
    <xf numFmtId="0" fontId="26" fillId="0" borderId="62" xfId="4" quotePrefix="1" applyFont="1" applyBorder="1" applyAlignment="1">
      <alignment horizontal="center" vertical="center" shrinkToFit="1"/>
    </xf>
    <xf numFmtId="0" fontId="26" fillId="0" borderId="62" xfId="4" applyFont="1" applyBorder="1" applyAlignment="1">
      <alignment horizontal="center" vertical="center" shrinkToFit="1"/>
    </xf>
    <xf numFmtId="0" fontId="24" fillId="0" borderId="62" xfId="3" quotePrefix="1" applyFont="1" applyBorder="1" applyAlignment="1">
      <alignment horizontal="center" vertical="center" shrinkToFit="1"/>
    </xf>
    <xf numFmtId="0" fontId="24" fillId="0" borderId="63" xfId="3" applyFont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1" fillId="0" borderId="0" xfId="4" applyAlignment="1">
      <alignment vertical="center" shrinkToFit="1"/>
    </xf>
    <xf numFmtId="0" fontId="1" fillId="0" borderId="0" xfId="4" applyAlignment="1">
      <alignment horizontal="center" vertical="center"/>
    </xf>
    <xf numFmtId="0" fontId="24" fillId="0" borderId="60" xfId="3" applyFont="1" applyBorder="1" applyAlignment="1">
      <alignment horizontal="center" vertical="center"/>
    </xf>
  </cellXfs>
  <cellStyles count="5">
    <cellStyle name="통화 [0] 2" xfId="2" xr:uid="{6E62C89A-C7BB-4564-A611-F0CC72BE62B1}"/>
    <cellStyle name="표준" xfId="0" builtinId="0"/>
    <cellStyle name="표준 2" xfId="1" xr:uid="{00000000-0005-0000-0000-000002000000}"/>
    <cellStyle name="표준 3" xfId="4" xr:uid="{1AE21A2A-EA5C-459F-B7AF-4F3F6CE116E6}"/>
    <cellStyle name="표준_Sheet1" xfId="3" xr:uid="{6F5FFE93-07A1-4A0E-9BA5-5AE05CD363B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3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84" Type="http://schemas.openxmlformats.org/officeDocument/2006/relationships/externalLink" Target="externalLinks/externalLink76.xml"/><Relationship Id="rId89" Type="http://schemas.openxmlformats.org/officeDocument/2006/relationships/theme" Target="theme/theme1.xml"/><Relationship Id="rId16" Type="http://schemas.openxmlformats.org/officeDocument/2006/relationships/externalLink" Target="externalLinks/externalLink8.xml"/><Relationship Id="rId11" Type="http://schemas.openxmlformats.org/officeDocument/2006/relationships/externalLink" Target="externalLinks/externalLink3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85" Type="http://schemas.openxmlformats.org/officeDocument/2006/relationships/externalLink" Target="externalLinks/externalLink7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externalLink" Target="externalLinks/externalLink75.xml"/><Relationship Id="rId88" Type="http://schemas.openxmlformats.org/officeDocument/2006/relationships/externalLink" Target="externalLinks/externalLink80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Relationship Id="rId10" Type="http://schemas.openxmlformats.org/officeDocument/2006/relationships/externalLink" Target="externalLinks/externalLink2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externalLink" Target="externalLinks/externalLink73.xml"/><Relationship Id="rId86" Type="http://schemas.openxmlformats.org/officeDocument/2006/relationships/externalLink" Target="externalLinks/externalLink7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9" Type="http://schemas.openxmlformats.org/officeDocument/2006/relationships/externalLink" Target="externalLinks/externalLink31.xml"/><Relationship Id="rId34" Type="http://schemas.openxmlformats.org/officeDocument/2006/relationships/externalLink" Target="externalLinks/externalLink26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76" Type="http://schemas.openxmlformats.org/officeDocument/2006/relationships/externalLink" Target="externalLinks/externalLink6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1.xml"/><Relationship Id="rId24" Type="http://schemas.openxmlformats.org/officeDocument/2006/relationships/externalLink" Target="externalLinks/externalLink16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66" Type="http://schemas.openxmlformats.org/officeDocument/2006/relationships/externalLink" Target="externalLinks/externalLink58.xml"/><Relationship Id="rId87" Type="http://schemas.openxmlformats.org/officeDocument/2006/relationships/externalLink" Target="externalLinks/externalLink79.xml"/><Relationship Id="rId61" Type="http://schemas.openxmlformats.org/officeDocument/2006/relationships/externalLink" Target="externalLinks/externalLink53.xml"/><Relationship Id="rId82" Type="http://schemas.openxmlformats.org/officeDocument/2006/relationships/externalLink" Target="externalLinks/externalLink74.xml"/><Relationship Id="rId19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2488;&#46321;&#54617;&#44368;&#48512;\&#45224;&#52488;\&#45224;&#52488;80m.xlsx" TargetMode="External"/><Relationship Id="rId1" Type="http://schemas.openxmlformats.org/officeDocument/2006/relationships/externalLinkPath" Target="&#52488;&#46321;&#54617;&#44368;&#48512;2/&#45224;&#52488;/&#45224;&#52488;80m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2488;&#46321;&#54617;&#44368;&#48512;\&#50668;&#52488;\&#50668;&#52488;800m.xlsx" TargetMode="External"/><Relationship Id="rId1" Type="http://schemas.openxmlformats.org/officeDocument/2006/relationships/externalLinkPath" Target="&#52488;&#46321;&#54617;&#44368;&#48512;2/&#50668;&#52488;/&#50668;&#52488;800m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2488;&#46321;&#54617;&#44368;&#48512;1\&#50668;&#52488;\&#50668;&#52488;&#54596;&#46300;.xlsx" TargetMode="External"/><Relationship Id="rId1" Type="http://schemas.openxmlformats.org/officeDocument/2006/relationships/externalLinkPath" Target="&#52488;&#46321;&#54617;&#44368;&#48512;2/&#50668;&#52488;/&#50668;&#52488;&#54596;&#46300;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2488;&#46321;&#54617;&#44368;&#48512;1\&#50668;&#52488;\&#50668;&#52488;4x100mR.xlsx" TargetMode="External"/><Relationship Id="rId1" Type="http://schemas.openxmlformats.org/officeDocument/2006/relationships/externalLinkPath" Target="&#52488;&#46321;&#54617;&#44368;&#48512;2/&#50668;&#52488;/&#50668;&#52488;4x100mR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1\&#45224;&#44256;\&#45224;&#44256;200m.xlsx" TargetMode="External"/><Relationship Id="rId1" Type="http://schemas.openxmlformats.org/officeDocument/2006/relationships/externalLinkPath" Target="&#44256;&#46321;&#54617;&#44368;&#48512;2/&#45224;&#44256;/&#45224;&#44256;200m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1\&#45224;&#44256;\&#45224;&#44256;3000mSC.xls" TargetMode="External"/><Relationship Id="rId1" Type="http://schemas.openxmlformats.org/officeDocument/2006/relationships/externalLinkPath" Target="&#44256;&#46321;&#54617;&#44368;&#48512;2/&#45224;&#44256;/&#45224;&#44256;3000mSC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\&#45224;&#44256;\&#45224;&#44256;100m.xlsx" TargetMode="External"/><Relationship Id="rId1" Type="http://schemas.openxmlformats.org/officeDocument/2006/relationships/externalLinkPath" Target="&#44256;&#46321;&#54617;&#44368;&#48512;4/&#45224;&#44256;/&#45224;&#44256;100m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\&#45224;&#44256;\&#45224;&#44256;400m.xlsx" TargetMode="External"/><Relationship Id="rId1" Type="http://schemas.openxmlformats.org/officeDocument/2006/relationships/externalLinkPath" Target="&#44256;&#46321;&#54617;&#44368;&#48512;4/&#45224;&#44256;/&#45224;&#44256;400m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1\&#45224;&#44256;\&#45224;&#44256;800m.xlsx" TargetMode="External"/><Relationship Id="rId1" Type="http://schemas.openxmlformats.org/officeDocument/2006/relationships/externalLinkPath" Target="&#44256;&#46321;&#54617;&#44368;&#48512;4/&#45224;&#44256;/&#45224;&#44256;800m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2\&#45224;&#44256;\&#45224;&#44256;1500m.xlsx" TargetMode="External"/><Relationship Id="rId1" Type="http://schemas.openxmlformats.org/officeDocument/2006/relationships/externalLinkPath" Target="&#44256;&#46321;&#54617;&#44368;&#48512;4/&#45224;&#44256;/&#45224;&#44256;1500m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2\&#45224;&#44256;\&#45224;&#44256;5000m.xlsx" TargetMode="External"/><Relationship Id="rId1" Type="http://schemas.openxmlformats.org/officeDocument/2006/relationships/externalLinkPath" Target="&#44256;&#46321;&#54617;&#44368;&#48512;4/&#45224;&#44256;/&#45224;&#44256;5000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2488;&#46321;&#54617;&#44368;&#48512;1\&#45224;&#52488;\&#45224;&#52488;100m.xlsx" TargetMode="External"/><Relationship Id="rId1" Type="http://schemas.openxmlformats.org/officeDocument/2006/relationships/externalLinkPath" Target="&#52488;&#46321;&#54617;&#44368;&#48512;2/&#45224;&#52488;/&#45224;&#52488;100m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3\&#45224;&#44256;\&#45224;&#44256;110mH.xlsx" TargetMode="External"/><Relationship Id="rId1" Type="http://schemas.openxmlformats.org/officeDocument/2006/relationships/externalLinkPath" Target="&#44256;&#46321;&#54617;&#44368;&#48512;4/&#45224;&#44256;/&#45224;&#44256;110mH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1\&#45224;&#44256;\&#45224;&#44256;400mH.xlsx" TargetMode="External"/><Relationship Id="rId1" Type="http://schemas.openxmlformats.org/officeDocument/2006/relationships/externalLinkPath" Target="&#44256;&#46321;&#54617;&#44368;&#48512;4/&#45224;&#44256;/&#45224;&#44256;400mH.xlsx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2\&#45224;&#44256;\&#45224;&#44256;5000mW.xlsx" TargetMode="External"/><Relationship Id="rId1" Type="http://schemas.openxmlformats.org/officeDocument/2006/relationships/externalLinkPath" Target="&#44256;&#46321;&#54617;&#44368;&#48512;4/&#45224;&#44256;/&#45224;&#44256;5000mW.xlsx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3\&#45224;&#44256;\&#45224;&#44256;4x100mR.xlsx" TargetMode="External"/><Relationship Id="rId1" Type="http://schemas.openxmlformats.org/officeDocument/2006/relationships/externalLinkPath" Target="&#44256;&#46321;&#54617;&#44368;&#48512;4/&#45224;&#44256;/&#45224;&#44256;4x100mR.xlsx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3\&#45224;&#44256;\&#45224;&#44256;4x400mR.xlsx" TargetMode="External"/><Relationship Id="rId1" Type="http://schemas.openxmlformats.org/officeDocument/2006/relationships/externalLinkPath" Target="&#44256;&#46321;&#54617;&#44368;&#48512;4/&#45224;&#44256;/&#45224;&#44256;4x400mR.xlsx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3\&#45224;&#44256;\&#45224;&#44256;&#54596;&#46300;.xlsx" TargetMode="External"/><Relationship Id="rId1" Type="http://schemas.openxmlformats.org/officeDocument/2006/relationships/externalLinkPath" Target="&#44256;&#46321;&#54617;&#44368;&#48512;4/&#45224;&#44256;/&#45224;&#44256;&#54596;&#46300;.xlsx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\&#50668;&#44256;\&#50668;&#44256;100m.xlsx" TargetMode="External"/><Relationship Id="rId1" Type="http://schemas.openxmlformats.org/officeDocument/2006/relationships/externalLinkPath" Target="&#44256;&#46321;&#54617;&#44368;&#48512;4/&#50668;&#44256;/&#50668;&#44256;100m.xlsx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1\&#50668;&#44256;\&#50668;&#44256;200m.xlsx" TargetMode="External"/><Relationship Id="rId1" Type="http://schemas.openxmlformats.org/officeDocument/2006/relationships/externalLinkPath" Target="&#44256;&#46321;&#54617;&#44368;&#48512;4/&#50668;&#44256;/&#50668;&#44256;200m.xlsx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\&#50668;&#44256;\&#50668;&#44256;400m.xlsx" TargetMode="External"/><Relationship Id="rId1" Type="http://schemas.openxmlformats.org/officeDocument/2006/relationships/externalLinkPath" Target="&#44256;&#46321;&#54617;&#44368;&#48512;4/&#50668;&#44256;/&#50668;&#44256;400m.xlsx" TargetMode="External"/></Relationships>
</file>

<file path=xl/externalLinks/_rels/externalLink2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2\&#50668;&#44256;\&#50668;&#44256;800m.xlsx" TargetMode="External"/><Relationship Id="rId1" Type="http://schemas.openxmlformats.org/officeDocument/2006/relationships/externalLinkPath" Target="&#44256;&#46321;&#54617;&#44368;&#48512;4/&#50668;&#44256;/&#50668;&#44256;800m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2488;&#46321;&#54617;&#44368;&#48512;\&#45224;&#52488;\&#45224;&#52488;200m.xlsx" TargetMode="External"/><Relationship Id="rId1" Type="http://schemas.openxmlformats.org/officeDocument/2006/relationships/externalLinkPath" Target="&#52488;&#46321;&#54617;&#44368;&#48512;2/&#45224;&#52488;/&#45224;&#52488;200m.xlsx" TargetMode="External"/></Relationships>
</file>

<file path=xl/externalLinks/_rels/externalLink3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\&#50668;&#44256;\&#50668;&#44256;1500m.xlsx" TargetMode="External"/><Relationship Id="rId1" Type="http://schemas.openxmlformats.org/officeDocument/2006/relationships/externalLinkPath" Target="&#44256;&#46321;&#54617;&#44368;&#48512;4/&#50668;&#44256;/&#50668;&#44256;1500m.xlsx" TargetMode="External"/></Relationships>
</file>

<file path=xl/externalLinks/_rels/externalLink3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\&#50668;&#44256;\&#50668;&#44256;5000m.xlsx" TargetMode="External"/><Relationship Id="rId1" Type="http://schemas.openxmlformats.org/officeDocument/2006/relationships/externalLinkPath" Target="&#44256;&#46321;&#54617;&#44368;&#48512;4/&#50668;&#44256;/&#50668;&#44256;5000m.xlsx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3\&#50668;&#44256;\&#50668;&#44256;100mH.xlsx" TargetMode="External"/><Relationship Id="rId1" Type="http://schemas.openxmlformats.org/officeDocument/2006/relationships/externalLinkPath" Target="&#44256;&#46321;&#54617;&#44368;&#48512;4/&#50668;&#44256;/&#50668;&#44256;100mH.xlsx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1\&#50668;&#44256;\&#50668;&#44256;400mH.xlsx" TargetMode="External"/><Relationship Id="rId1" Type="http://schemas.openxmlformats.org/officeDocument/2006/relationships/externalLinkPath" Target="&#44256;&#46321;&#54617;&#44368;&#48512;4/&#50668;&#44256;/&#50668;&#44256;400mH.xlsx" TargetMode="External"/></Relationships>
</file>

<file path=xl/externalLinks/_rels/externalLink3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2\&#50668;&#44256;\&#50668;&#44256;3000mSC.xlsx" TargetMode="External"/><Relationship Id="rId1" Type="http://schemas.openxmlformats.org/officeDocument/2006/relationships/externalLinkPath" Target="&#44256;&#46321;&#54617;&#44368;&#48512;4/&#50668;&#44256;/&#50668;&#44256;3000mSC.xlsx" TargetMode="External"/></Relationships>
</file>

<file path=xl/externalLinks/_rels/externalLink3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1\&#50668;&#44256;\&#50668;&#44256;5000mW.xlsx" TargetMode="External"/><Relationship Id="rId1" Type="http://schemas.openxmlformats.org/officeDocument/2006/relationships/externalLinkPath" Target="&#44256;&#46321;&#54617;&#44368;&#48512;4/&#50668;&#44256;/&#50668;&#44256;5000mW.xlsx" TargetMode="External"/></Relationships>
</file>

<file path=xl/externalLinks/_rels/externalLink3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2\&#50668;&#44256;\&#50668;&#44256;4x100mR.xlsx" TargetMode="External"/><Relationship Id="rId1" Type="http://schemas.openxmlformats.org/officeDocument/2006/relationships/externalLinkPath" Target="&#44256;&#46321;&#54617;&#44368;&#48512;4/&#50668;&#44256;/&#50668;&#44256;4x100mR.xlsx" TargetMode="External"/></Relationships>
</file>

<file path=xl/externalLinks/_rels/externalLink3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3\&#50668;&#44256;\&#50668;&#44256;4x400mR.xlsx" TargetMode="External"/><Relationship Id="rId1" Type="http://schemas.openxmlformats.org/officeDocument/2006/relationships/externalLinkPath" Target="&#44256;&#46321;&#54617;&#44368;&#48512;4/&#50668;&#44256;/&#50668;&#44256;4x400mR.xlsx" TargetMode="External"/></Relationships>
</file>

<file path=xl/externalLinks/_rels/externalLink3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2\&#50668;&#44256;\&#50668;&#44256;&#54596;&#46300;.xlsx" TargetMode="External"/><Relationship Id="rId1" Type="http://schemas.openxmlformats.org/officeDocument/2006/relationships/externalLinkPath" Target="&#44256;&#46321;&#54617;&#44368;&#48512;4/&#50668;&#44256;/&#50668;&#44256;&#54596;&#46300;.xlsx" TargetMode="External"/></Relationships>
</file>

<file path=xl/externalLinks/_rels/externalLink3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\1&#54617;&#45380;\&#45224;&#44256;1&#54617;&#45380;100m.xlsx" TargetMode="External"/><Relationship Id="rId1" Type="http://schemas.openxmlformats.org/officeDocument/2006/relationships/externalLinkPath" Target="&#44256;&#46321;&#54617;&#44368;&#48512;4/1&#54617;&#45380;/&#45224;&#44256;1&#54617;&#45380;100m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2488;&#46321;&#54617;&#44368;&#48512;\&#45224;&#52488;\&#45224;&#52488;800m.xlsx" TargetMode="External"/><Relationship Id="rId1" Type="http://schemas.openxmlformats.org/officeDocument/2006/relationships/externalLinkPath" Target="&#52488;&#46321;&#54617;&#44368;&#48512;2/&#45224;&#52488;/&#45224;&#52488;800m.xlsx" TargetMode="External"/></Relationships>
</file>

<file path=xl/externalLinks/_rels/externalLink4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\1&#54617;&#45380;\&#45224;&#44256;1&#54617;&#45380;400m.xlsx" TargetMode="External"/><Relationship Id="rId1" Type="http://schemas.openxmlformats.org/officeDocument/2006/relationships/externalLinkPath" Target="&#44256;&#46321;&#54617;&#44368;&#48512;4/1&#54617;&#45380;/&#45224;&#44256;1&#54617;&#45380;400m.xlsx" TargetMode="External"/></Relationships>
</file>

<file path=xl/externalLinks/_rels/externalLink4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3\1&#54617;&#45380;\&#45224;&#44256;1&#54617;&#45380;800m.xlsx" TargetMode="External"/><Relationship Id="rId1" Type="http://schemas.openxmlformats.org/officeDocument/2006/relationships/externalLinkPath" Target="&#44256;&#46321;&#54617;&#44368;&#48512;4/1&#54617;&#45380;/&#45224;&#44256;1&#54617;&#45380;800m.xlsx" TargetMode="External"/></Relationships>
</file>

<file path=xl/externalLinks/_rels/externalLink4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2\1&#54617;&#45380;\&#45224;&#44256;1&#54617;&#45380;5000m.xlsx" TargetMode="External"/><Relationship Id="rId1" Type="http://schemas.openxmlformats.org/officeDocument/2006/relationships/externalLinkPath" Target="&#44256;&#46321;&#54617;&#44368;&#48512;4/1&#54617;&#45380;/&#45224;&#44256;1&#54617;&#45380;5000m.xlsx" TargetMode="External"/></Relationships>
</file>

<file path=xl/externalLinks/_rels/externalLink4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1\1&#54617;&#45380;\&#45224;&#44256;1&#54617;&#45380;110mH.xlsx" TargetMode="External"/><Relationship Id="rId1" Type="http://schemas.openxmlformats.org/officeDocument/2006/relationships/externalLinkPath" Target="&#44256;&#46321;&#54617;&#44368;&#48512;4/1&#54617;&#45380;/&#45224;&#44256;1&#54617;&#45380;110mH.xlsx" TargetMode="External"/></Relationships>
</file>

<file path=xl/externalLinks/_rels/externalLink4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2\1&#54617;&#45380;\&#45224;&#44256;1&#54617;&#45380;&#54596;&#46300;.xlsx" TargetMode="External"/><Relationship Id="rId1" Type="http://schemas.openxmlformats.org/officeDocument/2006/relationships/externalLinkPath" Target="&#44256;&#46321;&#54617;&#44368;&#48512;4/1&#54617;&#45380;/&#45224;&#44256;1&#54617;&#45380;&#54596;&#46300;.xlsx" TargetMode="External"/></Relationships>
</file>

<file path=xl/externalLinks/_rels/externalLink4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\1&#54617;&#45380;\&#50668;&#44256;1&#54617;&#45380;100m.xlsx" TargetMode="External"/><Relationship Id="rId1" Type="http://schemas.openxmlformats.org/officeDocument/2006/relationships/externalLinkPath" Target="&#44256;&#46321;&#54617;&#44368;&#48512;4/1&#54617;&#45380;/&#50668;&#44256;1&#54617;&#45380;100m.xlsx" TargetMode="External"/></Relationships>
</file>

<file path=xl/externalLinks/_rels/externalLink4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\1&#54617;&#45380;\&#50668;&#44256;1&#54617;&#45380;400m.xlsx" TargetMode="External"/><Relationship Id="rId1" Type="http://schemas.openxmlformats.org/officeDocument/2006/relationships/externalLinkPath" Target="&#44256;&#46321;&#54617;&#44368;&#48512;4/1&#54617;&#45380;/&#50668;&#44256;1&#54617;&#45380;400m.xlsx" TargetMode="External"/></Relationships>
</file>

<file path=xl/externalLinks/_rels/externalLink4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3\1&#54617;&#45380;\&#50668;&#44256;1&#54617;&#45380;800m.xlsx" TargetMode="External"/><Relationship Id="rId1" Type="http://schemas.openxmlformats.org/officeDocument/2006/relationships/externalLinkPath" Target="&#44256;&#46321;&#54617;&#44368;&#48512;4/1&#54617;&#45380;/&#50668;&#44256;1&#54617;&#45380;800m.xlsx" TargetMode="External"/></Relationships>
</file>

<file path=xl/externalLinks/_rels/externalLink4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1\1&#54617;&#45380;\&#50668;&#44256;1&#54617;&#45380;5000m.xlsx" TargetMode="External"/><Relationship Id="rId1" Type="http://schemas.openxmlformats.org/officeDocument/2006/relationships/externalLinkPath" Target="&#44256;&#46321;&#54617;&#44368;&#48512;4/1&#54617;&#45380;/&#50668;&#44256;1&#54617;&#45380;5000m.xlsx" TargetMode="External"/></Relationships>
</file>

<file path=xl/externalLinks/_rels/externalLink4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2\1&#54617;&#45380;\&#50668;&#44256;1&#54617;&#45380;100mH.xlsx" TargetMode="External"/><Relationship Id="rId1" Type="http://schemas.openxmlformats.org/officeDocument/2006/relationships/externalLinkPath" Target="&#44256;&#46321;&#54617;&#44368;&#48512;4/1&#54617;&#45380;/&#50668;&#44256;1&#54617;&#45380;100mH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2488;&#46321;&#54617;&#44368;&#48512;1\&#45224;&#52488;\&#45224;&#52488;&#54596;&#46300;.xlsx" TargetMode="External"/><Relationship Id="rId1" Type="http://schemas.openxmlformats.org/officeDocument/2006/relationships/externalLinkPath" Target="&#52488;&#46321;&#54617;&#44368;&#48512;2/&#45224;&#52488;/&#45224;&#52488;&#54596;&#46300;.xlsx" TargetMode="External"/></Relationships>
</file>

<file path=xl/externalLinks/_rels/externalLink5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44256;&#46321;&#54617;&#44368;&#48512;1\1&#54617;&#45380;\&#50668;&#44256;1&#54617;&#45380;&#54596;&#46300;.xlsx" TargetMode="External"/><Relationship Id="rId1" Type="http://schemas.openxmlformats.org/officeDocument/2006/relationships/externalLinkPath" Target="&#44256;&#46321;&#54617;&#44368;&#48512;4/1&#54617;&#45380;/&#50668;&#44256;1&#54617;&#45380;&#54596;&#46300;.xlsx" TargetMode="External"/></Relationships>
</file>

<file path=xl/externalLinks/_rels/externalLink5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\&#45224;&#51473;\&#45224;&#51473;100m.xlsx" TargetMode="External"/><Relationship Id="rId1" Type="http://schemas.openxmlformats.org/officeDocument/2006/relationships/externalLinkPath" Target="&#51473;&#54617;&#44368;&#48512;4/&#45224;&#51473;/&#45224;&#51473;100m.xlsx" TargetMode="External"/></Relationships>
</file>

<file path=xl/externalLinks/_rels/externalLink5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\&#45224;&#51473;\&#45224;&#51473;200m.xlsx" TargetMode="External"/><Relationship Id="rId1" Type="http://schemas.openxmlformats.org/officeDocument/2006/relationships/externalLinkPath" Target="&#51473;&#54617;&#44368;&#48512;4/&#45224;&#51473;/&#45224;&#51473;200m.xlsx" TargetMode="External"/></Relationships>
</file>

<file path=xl/externalLinks/_rels/externalLink5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1\&#45224;&#51473;\&#45224;&#51473;400m.xlsx" TargetMode="External"/><Relationship Id="rId1" Type="http://schemas.openxmlformats.org/officeDocument/2006/relationships/externalLinkPath" Target="&#51473;&#54617;&#44368;&#48512;4/&#45224;&#51473;/&#45224;&#51473;400m.xlsx" TargetMode="External"/></Relationships>
</file>

<file path=xl/externalLinks/_rels/externalLink5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2\&#45224;&#51473;\&#45224;&#51473;800m.xlsx" TargetMode="External"/><Relationship Id="rId1" Type="http://schemas.openxmlformats.org/officeDocument/2006/relationships/externalLinkPath" Target="&#51473;&#54617;&#44368;&#48512;4/&#45224;&#51473;/&#45224;&#51473;800m.xlsx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\&#45224;&#51473;\&#45224;&#51473;1500m.xlsx" TargetMode="External"/><Relationship Id="rId1" Type="http://schemas.openxmlformats.org/officeDocument/2006/relationships/externalLinkPath" Target="&#51473;&#54617;&#44368;&#48512;4/&#45224;&#51473;/&#45224;&#51473;1500m.xlsx" TargetMode="External"/></Relationships>
</file>

<file path=xl/externalLinks/_rels/externalLink5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2\&#45224;&#51473;\&#45224;&#51473;3000m.xlsx" TargetMode="External"/><Relationship Id="rId1" Type="http://schemas.openxmlformats.org/officeDocument/2006/relationships/externalLinkPath" Target="&#51473;&#54617;&#44368;&#48512;4/&#45224;&#51473;/&#45224;&#51473;3000m.xlsx" TargetMode="External"/></Relationships>
</file>

<file path=xl/externalLinks/_rels/externalLink5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2\&#45224;&#51473;\&#45224;&#51473;110mH.xlsx" TargetMode="External"/><Relationship Id="rId1" Type="http://schemas.openxmlformats.org/officeDocument/2006/relationships/externalLinkPath" Target="&#51473;&#54617;&#44368;&#48512;4/&#45224;&#51473;/&#45224;&#51473;110mH.xlsx" TargetMode="External"/></Relationships>
</file>

<file path=xl/externalLinks/_rels/externalLink5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3\&#45224;&#51473;\&#45224;&#51473;3000mW.xlsx" TargetMode="External"/><Relationship Id="rId1" Type="http://schemas.openxmlformats.org/officeDocument/2006/relationships/externalLinkPath" Target="&#51473;&#54617;&#44368;&#48512;4/&#45224;&#51473;/&#45224;&#51473;3000mW.xlsx" TargetMode="External"/></Relationships>
</file>

<file path=xl/externalLinks/_rels/externalLink5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2\&#45224;&#51473;\&#45224;&#51473;4x100mR.xlsx" TargetMode="External"/><Relationship Id="rId1" Type="http://schemas.openxmlformats.org/officeDocument/2006/relationships/externalLinkPath" Target="&#51473;&#54617;&#44368;&#48512;4/&#45224;&#51473;/&#45224;&#51473;4x100mR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2488;&#46321;&#54617;&#44368;&#48512;1\&#45224;&#52488;\&#45224;&#52488;4x100mR.xlsx" TargetMode="External"/><Relationship Id="rId1" Type="http://schemas.openxmlformats.org/officeDocument/2006/relationships/externalLinkPath" Target="&#52488;&#46321;&#54617;&#44368;&#48512;2/&#45224;&#52488;/&#45224;&#52488;4x100mR.xlsx" TargetMode="External"/></Relationships>
</file>

<file path=xl/externalLinks/_rels/externalLink6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3\&#45224;&#51473;\&#45224;&#51473;4x400mR.xlsx" TargetMode="External"/><Relationship Id="rId1" Type="http://schemas.openxmlformats.org/officeDocument/2006/relationships/externalLinkPath" Target="&#51473;&#54617;&#44368;&#48512;4/&#45224;&#51473;/&#45224;&#51473;4x400mR.xlsx" TargetMode="External"/></Relationships>
</file>

<file path=xl/externalLinks/_rels/externalLink6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3\&#45224;&#51473;\&#45224;&#51473;&#54596;&#46300;.xlsx" TargetMode="External"/><Relationship Id="rId1" Type="http://schemas.openxmlformats.org/officeDocument/2006/relationships/externalLinkPath" Target="&#51473;&#54617;&#44368;&#48512;4/&#45224;&#51473;/&#45224;&#51473;&#54596;&#46300;.xlsx" TargetMode="External"/></Relationships>
</file>

<file path=xl/externalLinks/_rels/externalLink6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\&#50668;&#51473;\&#50668;&#51473;100m.xlsx" TargetMode="External"/><Relationship Id="rId1" Type="http://schemas.openxmlformats.org/officeDocument/2006/relationships/externalLinkPath" Target="&#51473;&#54617;&#44368;&#48512;4/&#50668;&#51473;/&#50668;&#51473;100m.xlsx" TargetMode="External"/></Relationships>
</file>

<file path=xl/externalLinks/_rels/externalLink6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\&#50668;&#51473;\&#50668;&#51473;200m.xlsx" TargetMode="External"/><Relationship Id="rId1" Type="http://schemas.openxmlformats.org/officeDocument/2006/relationships/externalLinkPath" Target="&#51473;&#54617;&#44368;&#48512;4/&#50668;&#51473;/&#50668;&#51473;200m.xlsx" TargetMode="External"/></Relationships>
</file>

<file path=xl/externalLinks/_rels/externalLink6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1\&#50668;&#51473;\&#50668;&#51473;400m.xlsx" TargetMode="External"/><Relationship Id="rId1" Type="http://schemas.openxmlformats.org/officeDocument/2006/relationships/externalLinkPath" Target="&#51473;&#54617;&#44368;&#48512;4/&#50668;&#51473;/&#50668;&#51473;400m.xlsx" TargetMode="External"/></Relationships>
</file>

<file path=xl/externalLinks/_rels/externalLink6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2\&#50668;&#51473;\&#50668;&#51473;800m.xlsx" TargetMode="External"/><Relationship Id="rId1" Type="http://schemas.openxmlformats.org/officeDocument/2006/relationships/externalLinkPath" Target="&#51473;&#54617;&#44368;&#48512;4/&#50668;&#51473;/&#50668;&#51473;800m.xlsx" TargetMode="External"/></Relationships>
</file>

<file path=xl/externalLinks/_rels/externalLink6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\&#50668;&#51473;\&#50668;&#51473;1500m.xlsx" TargetMode="External"/><Relationship Id="rId1" Type="http://schemas.openxmlformats.org/officeDocument/2006/relationships/externalLinkPath" Target="&#51473;&#54617;&#44368;&#48512;4/&#50668;&#51473;/&#50668;&#51473;1500m.xlsx" TargetMode="External"/></Relationships>
</file>

<file path=xl/externalLinks/_rels/externalLink6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2\&#50668;&#51473;\&#50668;&#51473;3000m.xlsx" TargetMode="External"/><Relationship Id="rId1" Type="http://schemas.openxmlformats.org/officeDocument/2006/relationships/externalLinkPath" Target="&#51473;&#54617;&#44368;&#48512;4/&#50668;&#51473;/&#50668;&#51473;3000m.xlsx" TargetMode="External"/></Relationships>
</file>

<file path=xl/externalLinks/_rels/externalLink6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\&#50668;&#51473;\&#50668;&#51473;100mH.xlsx" TargetMode="External"/><Relationship Id="rId1" Type="http://schemas.openxmlformats.org/officeDocument/2006/relationships/externalLinkPath" Target="&#51473;&#54617;&#44368;&#48512;4/&#50668;&#51473;/&#50668;&#51473;100mH.xlsx" TargetMode="External"/></Relationships>
</file>

<file path=xl/externalLinks/_rels/externalLink6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\&#50668;&#51473;\&#50668;&#51473;3000mW.xlsx" TargetMode="External"/><Relationship Id="rId1" Type="http://schemas.openxmlformats.org/officeDocument/2006/relationships/externalLinkPath" Target="&#51473;&#54617;&#44368;&#48512;4/&#50668;&#51473;/&#50668;&#51473;3000mW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2488;&#46321;&#54617;&#44368;&#48512;\&#50668;&#52488;\&#50668;&#52488;80m.xlsx" TargetMode="External"/><Relationship Id="rId1" Type="http://schemas.openxmlformats.org/officeDocument/2006/relationships/externalLinkPath" Target="&#52488;&#46321;&#54617;&#44368;&#48512;2/&#50668;&#52488;/&#50668;&#52488;80m.xlsx" TargetMode="External"/></Relationships>
</file>

<file path=xl/externalLinks/_rels/externalLink7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2\&#50668;&#51473;\&#50668;&#51473;4x100mR.xlsx" TargetMode="External"/><Relationship Id="rId1" Type="http://schemas.openxmlformats.org/officeDocument/2006/relationships/externalLinkPath" Target="&#51473;&#54617;&#44368;&#48512;4/&#50668;&#51473;/&#50668;&#51473;4x100mR.xlsx" TargetMode="External"/></Relationships>
</file>

<file path=xl/externalLinks/_rels/externalLink7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3\&#50668;&#51473;\&#50668;&#51473;4x400mR.xlsx" TargetMode="External"/><Relationship Id="rId1" Type="http://schemas.openxmlformats.org/officeDocument/2006/relationships/externalLinkPath" Target="&#51473;&#54617;&#44368;&#48512;4/&#50668;&#51473;/&#50668;&#51473;4x400mR.xlsx" TargetMode="External"/></Relationships>
</file>

<file path=xl/externalLinks/_rels/externalLink7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3\&#50668;&#51473;\&#50668;&#51473;&#54596;&#46300;.xlsx" TargetMode="External"/><Relationship Id="rId1" Type="http://schemas.openxmlformats.org/officeDocument/2006/relationships/externalLinkPath" Target="&#51473;&#54617;&#44368;&#48512;4/&#50668;&#51473;/&#50668;&#51473;&#54596;&#46300;.xlsx" TargetMode="External"/></Relationships>
</file>

<file path=xl/externalLinks/_rels/externalLink7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1\1&#54617;&#45380;\&#45224;&#51473;1&#54617;&#45380;100m.xlsx" TargetMode="External"/><Relationship Id="rId1" Type="http://schemas.openxmlformats.org/officeDocument/2006/relationships/externalLinkPath" Target="&#51473;&#54617;&#44368;&#48512;4/1&#54617;&#45380;/&#45224;&#51473;1&#54617;&#45380;100m.xlsx" TargetMode="External"/></Relationships>
</file>

<file path=xl/externalLinks/_rels/externalLink7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2\1&#54617;&#45380;\&#45224;&#51473;1&#54617;&#45380;400m.xlsx" TargetMode="External"/><Relationship Id="rId1" Type="http://schemas.openxmlformats.org/officeDocument/2006/relationships/externalLinkPath" Target="&#51473;&#54617;&#44368;&#48512;4/1&#54617;&#45380;/&#45224;&#51473;1&#54617;&#45380;400m.xlsx" TargetMode="External"/></Relationships>
</file>

<file path=xl/externalLinks/_rels/externalLink7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\1&#54617;&#45380;\&#45224;&#51473;1&#54617;&#45380;1500m.xlsx" TargetMode="External"/><Relationship Id="rId1" Type="http://schemas.openxmlformats.org/officeDocument/2006/relationships/externalLinkPath" Target="&#51473;&#54617;&#44368;&#48512;4/1&#54617;&#45380;/&#45224;&#51473;1&#54617;&#45380;1500m.xlsx" TargetMode="External"/></Relationships>
</file>

<file path=xl/externalLinks/_rels/externalLink7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2\1&#54617;&#45380;\&#45224;&#51473;1&#54617;&#45380;&#54596;&#46300;.xlsx" TargetMode="External"/><Relationship Id="rId1" Type="http://schemas.openxmlformats.org/officeDocument/2006/relationships/externalLinkPath" Target="&#51473;&#54617;&#44368;&#48512;4/1&#54617;&#45380;/&#45224;&#51473;1&#54617;&#45380;&#54596;&#46300;.xlsx" TargetMode="External"/></Relationships>
</file>

<file path=xl/externalLinks/_rels/externalLink7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1\1&#54617;&#45380;\&#50668;&#51473;1&#54617;&#45380;100m.xlsx" TargetMode="External"/><Relationship Id="rId1" Type="http://schemas.openxmlformats.org/officeDocument/2006/relationships/externalLinkPath" Target="&#51473;&#54617;&#44368;&#48512;4/1&#54617;&#45380;/&#50668;&#51473;1&#54617;&#45380;100m.xlsx" TargetMode="External"/></Relationships>
</file>

<file path=xl/externalLinks/_rels/externalLink7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2\1&#54617;&#45380;\&#50668;&#51473;1&#54617;&#45380;400m.xlsx" TargetMode="External"/><Relationship Id="rId1" Type="http://schemas.openxmlformats.org/officeDocument/2006/relationships/externalLinkPath" Target="&#51473;&#54617;&#44368;&#48512;4/1&#54617;&#45380;/&#50668;&#51473;1&#54617;&#45380;400m.xlsx" TargetMode="External"/></Relationships>
</file>

<file path=xl/externalLinks/_rels/externalLink7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\1&#54617;&#45380;\&#50668;&#51473;1&#54617;&#45380;1500m.xlsx" TargetMode="External"/><Relationship Id="rId1" Type="http://schemas.openxmlformats.org/officeDocument/2006/relationships/externalLinkPath" Target="&#51473;&#54617;&#44368;&#48512;4/1&#54617;&#45380;/&#50668;&#51473;1&#54617;&#45380;1500m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2488;&#46321;&#54617;&#44368;&#48512;\&#50668;&#52488;\&#50668;&#52488;100m.xlsx" TargetMode="External"/><Relationship Id="rId1" Type="http://schemas.openxmlformats.org/officeDocument/2006/relationships/externalLinkPath" Target="&#52488;&#46321;&#54617;&#44368;&#48512;2/&#50668;&#52488;/&#50668;&#52488;100m.xlsx" TargetMode="External"/></Relationships>
</file>

<file path=xl/externalLinks/_rels/externalLink8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1473;&#54617;&#44368;&#48512;3\1&#54617;&#45380;\&#50668;&#51473;1&#54617;&#45380;&#54596;&#46300;.xlsx" TargetMode="External"/><Relationship Id="rId1" Type="http://schemas.openxmlformats.org/officeDocument/2006/relationships/externalLinkPath" Target="&#51473;&#54617;&#44368;&#48512;4/1&#54617;&#45380;/&#50668;&#51473;1&#54617;&#45380;&#54596;&#46300;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52488;&#46321;&#54617;&#44368;&#48512;\&#50668;&#52488;\&#50668;&#52488;200m.xlsx" TargetMode="External"/><Relationship Id="rId1" Type="http://schemas.openxmlformats.org/officeDocument/2006/relationships/externalLinkPath" Target="&#52488;&#46321;&#54617;&#44368;&#48512;2/&#50668;&#52488;/&#50668;&#52488;200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0.3</v>
          </cell>
        </row>
        <row r="11">
          <cell r="C11" t="str">
            <v>허지혁</v>
          </cell>
          <cell r="E11" t="str">
            <v>충남서정초</v>
          </cell>
          <cell r="F11" t="str">
            <v>11.68</v>
          </cell>
        </row>
        <row r="12">
          <cell r="C12" t="str">
            <v>이준세</v>
          </cell>
          <cell r="E12" t="str">
            <v>논산중앙초</v>
          </cell>
          <cell r="F12" t="str">
            <v>11.69</v>
          </cell>
        </row>
        <row r="13">
          <cell r="C13" t="str">
            <v>방시훈</v>
          </cell>
          <cell r="E13" t="str">
            <v>무극초</v>
          </cell>
          <cell r="F13" t="str">
            <v>11.94</v>
          </cell>
        </row>
        <row r="14">
          <cell r="C14" t="str">
            <v>박주한</v>
          </cell>
          <cell r="E14" t="str">
            <v>서울강신초</v>
          </cell>
          <cell r="F14" t="str">
            <v>12.07</v>
          </cell>
        </row>
        <row r="15">
          <cell r="C15" t="str">
            <v>장민우</v>
          </cell>
          <cell r="E15" t="str">
            <v>전북삼례중앙초</v>
          </cell>
          <cell r="F15" t="str">
            <v>12.09</v>
          </cell>
        </row>
        <row r="16">
          <cell r="C16" t="str">
            <v>배지황</v>
          </cell>
          <cell r="E16" t="str">
            <v>경기서면초</v>
          </cell>
          <cell r="F16" t="str">
            <v>12.25</v>
          </cell>
        </row>
        <row r="17">
          <cell r="C17" t="str">
            <v>지승후</v>
          </cell>
          <cell r="E17" t="str">
            <v>개봉초</v>
          </cell>
          <cell r="F17" t="str">
            <v>12.27</v>
          </cell>
        </row>
        <row r="18">
          <cell r="C18" t="str">
            <v>박지훈</v>
          </cell>
          <cell r="E18" t="str">
            <v>경기전곡초</v>
          </cell>
          <cell r="F18" t="str">
            <v>12.31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박송이</v>
          </cell>
          <cell r="E11" t="str">
            <v>충남홍남초</v>
          </cell>
          <cell r="F11" t="str">
            <v>2:22.68</v>
          </cell>
        </row>
        <row r="12">
          <cell r="C12" t="str">
            <v>김민솔</v>
          </cell>
          <cell r="E12" t="str">
            <v>문원초</v>
          </cell>
          <cell r="F12" t="str">
            <v>2:25.07</v>
          </cell>
        </row>
        <row r="13">
          <cell r="C13" t="str">
            <v>김민정</v>
          </cell>
          <cell r="E13" t="str">
            <v>충남신관초</v>
          </cell>
          <cell r="F13" t="str">
            <v>2:29.33</v>
          </cell>
        </row>
        <row r="14">
          <cell r="C14" t="str">
            <v>허재은</v>
          </cell>
          <cell r="E14" t="str">
            <v>경북다산초</v>
          </cell>
          <cell r="F14" t="str">
            <v>2:34.20</v>
          </cell>
        </row>
        <row r="15">
          <cell r="C15" t="str">
            <v>윤신희</v>
          </cell>
          <cell r="E15" t="str">
            <v>경기서면초</v>
          </cell>
          <cell r="F15" t="str">
            <v>2:35.10</v>
          </cell>
        </row>
        <row r="16">
          <cell r="C16" t="str">
            <v>송재연</v>
          </cell>
          <cell r="E16" t="str">
            <v>경북풍산초</v>
          </cell>
          <cell r="F16" t="str">
            <v>2:36.59</v>
          </cell>
        </row>
        <row r="17">
          <cell r="C17" t="str">
            <v>정지원</v>
          </cell>
          <cell r="E17" t="str">
            <v>포항대흥초</v>
          </cell>
          <cell r="F17" t="str">
            <v>2:39.80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높이"/>
      <sheetName val="멀리"/>
      <sheetName val="포환"/>
    </sheetNames>
    <sheetDataSet>
      <sheetData sheetId="0">
        <row r="11">
          <cell r="C11" t="str">
            <v>김예령</v>
          </cell>
          <cell r="E11" t="str">
            <v>충남홍남초</v>
          </cell>
          <cell r="F11" t="str">
            <v>1.53</v>
          </cell>
        </row>
        <row r="12">
          <cell r="C12" t="str">
            <v>서민지</v>
          </cell>
          <cell r="E12" t="str">
            <v>경기현산초</v>
          </cell>
          <cell r="F12" t="str">
            <v>1.53</v>
          </cell>
        </row>
        <row r="13">
          <cell r="C13" t="str">
            <v>박시은</v>
          </cell>
          <cell r="E13" t="str">
            <v>전북이리초</v>
          </cell>
          <cell r="F13" t="str">
            <v>1.50</v>
          </cell>
        </row>
        <row r="14">
          <cell r="C14" t="str">
            <v>최지윤</v>
          </cell>
          <cell r="E14" t="str">
            <v>충남서천초</v>
          </cell>
          <cell r="F14" t="str">
            <v>1.40</v>
          </cell>
        </row>
        <row r="15">
          <cell r="C15" t="str">
            <v>김은진</v>
          </cell>
          <cell r="E15" t="str">
            <v>충북동성초</v>
          </cell>
          <cell r="F15" t="str">
            <v>1.40</v>
          </cell>
        </row>
        <row r="16">
          <cell r="C16" t="str">
            <v>최도희</v>
          </cell>
          <cell r="E16" t="str">
            <v>경북지품초</v>
          </cell>
          <cell r="F16" t="str">
            <v>1.40</v>
          </cell>
        </row>
        <row r="17">
          <cell r="C17" t="str">
            <v>서문연지</v>
          </cell>
          <cell r="E17" t="str">
            <v>인천갑룡초</v>
          </cell>
          <cell r="F17" t="str">
            <v>1.30</v>
          </cell>
        </row>
        <row r="18">
          <cell r="C18" t="str">
            <v>김지우</v>
          </cell>
          <cell r="E18" t="str">
            <v>전남벌교초</v>
          </cell>
          <cell r="F18" t="str">
            <v>1.30</v>
          </cell>
        </row>
      </sheetData>
      <sheetData sheetId="1">
        <row r="11">
          <cell r="C11" t="str">
            <v>오은미</v>
          </cell>
          <cell r="E11" t="str">
            <v>서울경동초</v>
          </cell>
          <cell r="F11" t="str">
            <v>4.89</v>
          </cell>
          <cell r="G11" t="str">
            <v>0.7</v>
          </cell>
        </row>
        <row r="12">
          <cell r="C12" t="str">
            <v>최지윤</v>
          </cell>
          <cell r="E12" t="str">
            <v>충남서천초</v>
          </cell>
          <cell r="F12" t="str">
            <v>4.42</v>
          </cell>
          <cell r="G12" t="str">
            <v>-0.0</v>
          </cell>
        </row>
        <row r="13">
          <cell r="C13" t="str">
            <v>이하윤</v>
          </cell>
          <cell r="E13" t="str">
            <v>전남시전초</v>
          </cell>
          <cell r="F13" t="str">
            <v>4.38</v>
          </cell>
          <cell r="G13" t="str">
            <v>0.2</v>
          </cell>
        </row>
        <row r="14">
          <cell r="C14" t="str">
            <v>김주경</v>
          </cell>
          <cell r="E14" t="str">
            <v>서울중동초</v>
          </cell>
          <cell r="F14" t="str">
            <v>4.29</v>
          </cell>
          <cell r="G14" t="str">
            <v>-0.0</v>
          </cell>
        </row>
        <row r="15">
          <cell r="C15" t="str">
            <v>왕서윤</v>
          </cell>
          <cell r="E15" t="str">
            <v>서울증산초</v>
          </cell>
          <cell r="F15" t="str">
            <v>4.28</v>
          </cell>
          <cell r="G15" t="str">
            <v>-0.0</v>
          </cell>
        </row>
        <row r="16">
          <cell r="C16" t="str">
            <v>이라임</v>
          </cell>
          <cell r="E16" t="str">
            <v>홍성초</v>
          </cell>
          <cell r="F16" t="str">
            <v>4.22</v>
          </cell>
          <cell r="G16" t="str">
            <v>0.1</v>
          </cell>
        </row>
        <row r="17">
          <cell r="C17" t="str">
            <v>김지우</v>
          </cell>
          <cell r="E17" t="str">
            <v>충남서산예천초</v>
          </cell>
          <cell r="F17" t="str">
            <v>4.14</v>
          </cell>
          <cell r="G17" t="str">
            <v>0.6</v>
          </cell>
        </row>
        <row r="18">
          <cell r="C18" t="str">
            <v>서민서</v>
          </cell>
          <cell r="E18" t="str">
            <v>대전용전초</v>
          </cell>
          <cell r="F18" t="str">
            <v>4.11</v>
          </cell>
          <cell r="G18" t="str">
            <v>0.3</v>
          </cell>
        </row>
      </sheetData>
      <sheetData sheetId="2">
        <row r="11">
          <cell r="C11" t="str">
            <v>이유미</v>
          </cell>
          <cell r="E11" t="str">
            <v>대전용전초</v>
          </cell>
          <cell r="F11" t="str">
            <v>11.38</v>
          </cell>
        </row>
        <row r="12">
          <cell r="C12" t="str">
            <v>최혜민</v>
          </cell>
          <cell r="E12" t="str">
            <v>김해봉황초</v>
          </cell>
          <cell r="F12" t="str">
            <v>10.99</v>
          </cell>
        </row>
        <row r="13">
          <cell r="C13" t="str">
            <v>이지유</v>
          </cell>
          <cell r="E13" t="str">
            <v>경북금오초</v>
          </cell>
          <cell r="F13" t="str">
            <v>10.29</v>
          </cell>
        </row>
        <row r="14">
          <cell r="C14" t="str">
            <v>김채연</v>
          </cell>
          <cell r="E14" t="str">
            <v>대전대화초</v>
          </cell>
          <cell r="F14" t="str">
            <v>9.39</v>
          </cell>
        </row>
        <row r="15">
          <cell r="C15" t="str">
            <v>김서희</v>
          </cell>
          <cell r="E15" t="str">
            <v>충북옥동초</v>
          </cell>
          <cell r="F15" t="str">
            <v>9.28</v>
          </cell>
        </row>
        <row r="16">
          <cell r="C16" t="str">
            <v>원라희</v>
          </cell>
          <cell r="E16" t="str">
            <v>충남홍남초</v>
          </cell>
          <cell r="F16" t="str">
            <v>8.67</v>
          </cell>
        </row>
        <row r="17">
          <cell r="C17" t="str">
            <v>장태희</v>
          </cell>
          <cell r="E17" t="str">
            <v>세종조치원대동초</v>
          </cell>
          <cell r="F17" t="str">
            <v>8.35</v>
          </cell>
        </row>
        <row r="18">
          <cell r="C18" t="str">
            <v>박윤아</v>
          </cell>
          <cell r="E18" t="str">
            <v>이리모현초</v>
          </cell>
          <cell r="F18" t="str">
            <v>8.19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11">
          <cell r="C11" t="str">
            <v>황재이 현채은 이효린 성채은</v>
          </cell>
          <cell r="E11" t="str">
            <v>개봉초</v>
          </cell>
          <cell r="F11" t="str">
            <v>54.30</v>
          </cell>
        </row>
        <row r="12">
          <cell r="C12" t="str">
            <v>이채현 최지윤 도은아 안아인</v>
          </cell>
          <cell r="E12" t="str">
            <v>충남서천초</v>
          </cell>
          <cell r="F12" t="str">
            <v>54.75</v>
          </cell>
        </row>
        <row r="13">
          <cell r="C13" t="str">
            <v>권승아 이아람 장민교 이수민</v>
          </cell>
          <cell r="E13" t="str">
            <v>서울강신초</v>
          </cell>
          <cell r="F13" t="str">
            <v>55.15</v>
          </cell>
        </row>
        <row r="14">
          <cell r="C14" t="str">
            <v>김여원 서연우 이효린 장은채</v>
          </cell>
          <cell r="E14" t="str">
            <v>서울신북초</v>
          </cell>
          <cell r="F14" t="str">
            <v>56.06</v>
          </cell>
        </row>
        <row r="15">
          <cell r="C15" t="str">
            <v>김인화 박예량 김지후 정예은</v>
          </cell>
          <cell r="E15" t="str">
            <v>전남해남서초</v>
          </cell>
          <cell r="F15" t="str">
            <v>56.89</v>
          </cell>
        </row>
        <row r="16">
          <cell r="C16" t="str">
            <v>정은채 신혜령 조예은 정민서</v>
          </cell>
          <cell r="E16" t="str">
            <v>경기중원초</v>
          </cell>
          <cell r="F16" t="str">
            <v>59.78</v>
          </cell>
        </row>
        <row r="17">
          <cell r="C17" t="str">
            <v>김보민 김해원 윤예안 이지혜</v>
          </cell>
          <cell r="E17" t="str">
            <v>화순초</v>
          </cell>
          <cell r="F17" t="str">
            <v>1:04.29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0.5</v>
          </cell>
        </row>
        <row r="11">
          <cell r="C11" t="str">
            <v>김동진</v>
          </cell>
          <cell r="E11" t="str">
            <v>대구체육고</v>
          </cell>
          <cell r="F11" t="str">
            <v>21.77</v>
          </cell>
        </row>
        <row r="12">
          <cell r="C12" t="str">
            <v>김은섭</v>
          </cell>
          <cell r="E12" t="str">
            <v>서울체육고</v>
          </cell>
          <cell r="F12" t="str">
            <v>21.78</v>
          </cell>
        </row>
        <row r="13">
          <cell r="C13" t="str">
            <v>석민수</v>
          </cell>
          <cell r="E13" t="str">
            <v>김해가야고</v>
          </cell>
          <cell r="F13" t="str">
            <v>21.87</v>
          </cell>
        </row>
        <row r="14">
          <cell r="C14" t="str">
            <v>박상우</v>
          </cell>
          <cell r="E14" t="str">
            <v>경기체육고</v>
          </cell>
          <cell r="F14" t="str">
            <v>21.89</v>
          </cell>
        </row>
        <row r="15">
          <cell r="C15" t="str">
            <v>이승민</v>
          </cell>
          <cell r="E15" t="str">
            <v>신명고</v>
          </cell>
          <cell r="F15" t="str">
            <v>22.18</v>
          </cell>
        </row>
        <row r="16">
          <cell r="C16" t="str">
            <v>최현수</v>
          </cell>
          <cell r="E16" t="str">
            <v>경복고</v>
          </cell>
          <cell r="F16" t="str">
            <v>22.39</v>
          </cell>
        </row>
        <row r="17">
          <cell r="C17" t="str">
            <v>임성민</v>
          </cell>
          <cell r="E17" t="str">
            <v>부산사대부설고</v>
          </cell>
          <cell r="F17" t="str">
            <v>22.46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임재만</v>
          </cell>
          <cell r="E11" t="str">
            <v>충남체육고</v>
          </cell>
          <cell r="F11" t="str">
            <v>9:40.21</v>
          </cell>
        </row>
        <row r="12">
          <cell r="C12" t="str">
            <v>이민찬</v>
          </cell>
          <cell r="E12" t="str">
            <v>양정고</v>
          </cell>
          <cell r="F12" t="str">
            <v>9:42.55</v>
          </cell>
        </row>
        <row r="13">
          <cell r="C13" t="str">
            <v>고정현</v>
          </cell>
          <cell r="E13" t="str">
            <v>경기체육고</v>
          </cell>
          <cell r="F13" t="str">
            <v>9:42.71</v>
          </cell>
        </row>
        <row r="14">
          <cell r="C14" t="str">
            <v>김재현</v>
          </cell>
          <cell r="E14" t="str">
            <v>배문고</v>
          </cell>
          <cell r="F14" t="str">
            <v>9:45.25</v>
          </cell>
        </row>
        <row r="15">
          <cell r="C15" t="str">
            <v>윤지수</v>
          </cell>
          <cell r="E15" t="str">
            <v>양정고</v>
          </cell>
          <cell r="F15" t="str">
            <v>9:48.78</v>
          </cell>
        </row>
        <row r="16">
          <cell r="C16" t="str">
            <v>강지훈</v>
          </cell>
          <cell r="E16" t="str">
            <v>서울체육고</v>
          </cell>
          <cell r="F16" t="str">
            <v>9:48.88</v>
          </cell>
        </row>
        <row r="17">
          <cell r="C17" t="str">
            <v>박기범</v>
          </cell>
          <cell r="E17" t="str">
            <v>인천체육고</v>
          </cell>
          <cell r="F17" t="str">
            <v>9:57.33</v>
          </cell>
        </row>
        <row r="18">
          <cell r="C18" t="str">
            <v>김가람</v>
          </cell>
          <cell r="E18" t="str">
            <v>강릉명륜고</v>
          </cell>
          <cell r="F18" t="str">
            <v>10:17.08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1.3</v>
          </cell>
        </row>
        <row r="11">
          <cell r="C11" t="str">
            <v>조익환</v>
          </cell>
          <cell r="E11" t="str">
            <v>유신고</v>
          </cell>
          <cell r="F11" t="str">
            <v>10.79</v>
          </cell>
        </row>
        <row r="12">
          <cell r="C12" t="str">
            <v>이승복</v>
          </cell>
          <cell r="E12" t="str">
            <v>용인고</v>
          </cell>
          <cell r="F12" t="str">
            <v>10.82</v>
          </cell>
        </row>
        <row r="13">
          <cell r="C13" t="str">
            <v>최현수</v>
          </cell>
          <cell r="E13" t="str">
            <v>경복고</v>
          </cell>
          <cell r="F13" t="str">
            <v>10.83</v>
          </cell>
        </row>
        <row r="14">
          <cell r="C14" t="str">
            <v>이지훈</v>
          </cell>
          <cell r="E14" t="str">
            <v>경기체육고</v>
          </cell>
          <cell r="F14" t="str">
            <v>10.85</v>
          </cell>
        </row>
        <row r="15">
          <cell r="C15" t="str">
            <v>김은섭</v>
          </cell>
          <cell r="E15" t="str">
            <v>서울체육고</v>
          </cell>
          <cell r="F15" t="str">
            <v>10.85</v>
          </cell>
        </row>
        <row r="16">
          <cell r="C16" t="str">
            <v>임성민</v>
          </cell>
          <cell r="E16" t="str">
            <v>부산사대부설고</v>
          </cell>
          <cell r="F16" t="str">
            <v>10.85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조민우</v>
          </cell>
          <cell r="E11" t="str">
            <v>충북체육고</v>
          </cell>
          <cell r="F11" t="str">
            <v>48.18</v>
          </cell>
        </row>
        <row r="12">
          <cell r="C12" t="str">
            <v>고재혁</v>
          </cell>
          <cell r="E12" t="str">
            <v>남녕고</v>
          </cell>
          <cell r="F12" t="str">
            <v>48.72</v>
          </cell>
        </row>
        <row r="13">
          <cell r="C13" t="str">
            <v>조영제</v>
          </cell>
          <cell r="E13" t="str">
            <v>문산수억고</v>
          </cell>
          <cell r="F13" t="str">
            <v>49.01</v>
          </cell>
        </row>
        <row r="14">
          <cell r="C14" t="str">
            <v>이수홍</v>
          </cell>
          <cell r="E14" t="str">
            <v>광주중앙고</v>
          </cell>
          <cell r="F14" t="str">
            <v>49.46</v>
          </cell>
        </row>
        <row r="15">
          <cell r="C15" t="str">
            <v>배상운</v>
          </cell>
          <cell r="E15" t="str">
            <v>원곡고</v>
          </cell>
          <cell r="F15" t="str">
            <v>49.80</v>
          </cell>
        </row>
        <row r="16">
          <cell r="C16" t="str">
            <v>양승우</v>
          </cell>
          <cell r="E16" t="str">
            <v>충남체육고</v>
          </cell>
          <cell r="F16" t="str">
            <v>50.17</v>
          </cell>
        </row>
        <row r="17">
          <cell r="C17" t="str">
            <v>변진우</v>
          </cell>
          <cell r="E17" t="str">
            <v>원곡고</v>
          </cell>
          <cell r="F17" t="str">
            <v>51.20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한태건</v>
          </cell>
          <cell r="E11" t="str">
            <v>경기체육고</v>
          </cell>
          <cell r="F11" t="str">
            <v>1:53.71</v>
          </cell>
        </row>
        <row r="12">
          <cell r="C12" t="str">
            <v>김석현</v>
          </cell>
          <cell r="E12" t="str">
            <v>대구체육고</v>
          </cell>
          <cell r="F12" t="str">
            <v>1:53.91</v>
          </cell>
        </row>
        <row r="13">
          <cell r="C13" t="str">
            <v>배성준</v>
          </cell>
          <cell r="E13" t="str">
            <v>경북영동고</v>
          </cell>
          <cell r="F13" t="str">
            <v>1:55.72</v>
          </cell>
        </row>
        <row r="14">
          <cell r="C14" t="str">
            <v>안제민</v>
          </cell>
          <cell r="E14" t="str">
            <v>덕계고</v>
          </cell>
          <cell r="F14" t="str">
            <v>1:57.02</v>
          </cell>
        </row>
        <row r="15">
          <cell r="C15" t="str">
            <v>김성훈</v>
          </cell>
          <cell r="E15" t="str">
            <v>경북영동고</v>
          </cell>
          <cell r="F15" t="str">
            <v>2:02.47</v>
          </cell>
        </row>
        <row r="16">
          <cell r="C16" t="str">
            <v>최시후</v>
          </cell>
          <cell r="E16" t="str">
            <v>경기체육고</v>
          </cell>
          <cell r="F16" t="str">
            <v>2:04.94</v>
          </cell>
        </row>
        <row r="17">
          <cell r="C17" t="str">
            <v>유우진</v>
          </cell>
          <cell r="E17" t="str">
            <v>배문고</v>
          </cell>
          <cell r="F17" t="str">
            <v>2:05.67</v>
          </cell>
        </row>
        <row r="18">
          <cell r="C18" t="str">
            <v>김세현</v>
          </cell>
          <cell r="E18" t="str">
            <v>은행고</v>
          </cell>
          <cell r="F18" t="str">
            <v>2:08.22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김은혁</v>
          </cell>
          <cell r="E11" t="str">
            <v>배문고</v>
          </cell>
          <cell r="F11" t="str">
            <v>3:53.78</v>
          </cell>
        </row>
        <row r="12">
          <cell r="C12" t="str">
            <v>김석현</v>
          </cell>
          <cell r="E12" t="str">
            <v>대구체육고</v>
          </cell>
          <cell r="F12" t="str">
            <v>4:00.28</v>
          </cell>
        </row>
        <row r="13">
          <cell r="C13" t="str">
            <v>김성훈</v>
          </cell>
          <cell r="E13" t="str">
            <v>경북영동고</v>
          </cell>
          <cell r="F13" t="str">
            <v>4:02.44</v>
          </cell>
        </row>
        <row r="14">
          <cell r="C14" t="str">
            <v>한태건</v>
          </cell>
          <cell r="E14" t="str">
            <v>경기체육고</v>
          </cell>
          <cell r="F14" t="str">
            <v>4:03.60</v>
          </cell>
        </row>
        <row r="15">
          <cell r="C15" t="str">
            <v>김용빈</v>
          </cell>
          <cell r="E15" t="str">
            <v>양정고</v>
          </cell>
          <cell r="F15" t="str">
            <v>4:03.79</v>
          </cell>
        </row>
        <row r="16">
          <cell r="C16" t="str">
            <v>오준서</v>
          </cell>
          <cell r="E16" t="str">
            <v>양정고</v>
          </cell>
          <cell r="F16" t="str">
            <v>4:08.29</v>
          </cell>
        </row>
        <row r="17">
          <cell r="C17" t="str">
            <v>한현수</v>
          </cell>
          <cell r="E17" t="str">
            <v>경기체육고</v>
          </cell>
          <cell r="F17" t="str">
            <v>4:08.31</v>
          </cell>
        </row>
        <row r="18">
          <cell r="C18" t="str">
            <v>손현준</v>
          </cell>
          <cell r="E18" t="str">
            <v>경기체육고</v>
          </cell>
          <cell r="F18" t="str">
            <v>4:09.90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11">
          <cell r="C11" t="str">
            <v>김재현</v>
          </cell>
          <cell r="E11" t="str">
            <v>배문고</v>
          </cell>
          <cell r="F11" t="str">
            <v>15:20.98</v>
          </cell>
        </row>
        <row r="12">
          <cell r="C12" t="str">
            <v>김용빈</v>
          </cell>
          <cell r="E12" t="str">
            <v>양정고</v>
          </cell>
          <cell r="F12" t="str">
            <v>15:23.23</v>
          </cell>
        </row>
        <row r="13">
          <cell r="C13" t="str">
            <v>오준서</v>
          </cell>
          <cell r="E13" t="str">
            <v>양정고</v>
          </cell>
          <cell r="F13" t="str">
            <v>15:32.37</v>
          </cell>
        </row>
        <row r="14">
          <cell r="C14" t="str">
            <v>김은혁</v>
          </cell>
          <cell r="E14" t="str">
            <v>배문고</v>
          </cell>
          <cell r="F14" t="str">
            <v>15:38.06</v>
          </cell>
        </row>
        <row r="15">
          <cell r="C15" t="str">
            <v>김영규</v>
          </cell>
          <cell r="E15" t="str">
            <v>충남체육고</v>
          </cell>
          <cell r="F15" t="str">
            <v>15:47.67</v>
          </cell>
        </row>
        <row r="16">
          <cell r="C16" t="str">
            <v>박우진</v>
          </cell>
          <cell r="E16" t="str">
            <v>배문고</v>
          </cell>
          <cell r="F16" t="str">
            <v>15:51.49</v>
          </cell>
        </row>
        <row r="17">
          <cell r="C17" t="str">
            <v>김은성</v>
          </cell>
          <cell r="E17" t="str">
            <v>배문고</v>
          </cell>
          <cell r="F17" t="str">
            <v>16:00.49</v>
          </cell>
        </row>
        <row r="18">
          <cell r="C18" t="str">
            <v>오수영</v>
          </cell>
          <cell r="E18" t="str">
            <v>충남체육고</v>
          </cell>
          <cell r="F18" t="str">
            <v>16:10.66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0.3</v>
          </cell>
        </row>
        <row r="11">
          <cell r="C11" t="str">
            <v>손성현</v>
          </cell>
          <cell r="E11" t="str">
            <v>경남창동초</v>
          </cell>
          <cell r="F11" t="str">
            <v>12.28</v>
          </cell>
        </row>
        <row r="12">
          <cell r="C12" t="str">
            <v>유지우</v>
          </cell>
          <cell r="E12" t="str">
            <v>충북칠금초</v>
          </cell>
          <cell r="F12" t="str">
            <v>12.33</v>
          </cell>
        </row>
        <row r="13">
          <cell r="C13" t="str">
            <v>장순민</v>
          </cell>
          <cell r="E13" t="str">
            <v>경기금향초</v>
          </cell>
          <cell r="F13" t="str">
            <v>12.52</v>
          </cell>
        </row>
        <row r="14">
          <cell r="C14" t="str">
            <v>최선우</v>
          </cell>
          <cell r="E14" t="str">
            <v>경기중탑초</v>
          </cell>
          <cell r="F14" t="str">
            <v>12.60</v>
          </cell>
        </row>
        <row r="15">
          <cell r="C15" t="str">
            <v>이정우</v>
          </cell>
          <cell r="E15" t="str">
            <v>충남서정초</v>
          </cell>
          <cell r="F15" t="str">
            <v>12.62</v>
          </cell>
        </row>
        <row r="16">
          <cell r="C16" t="str">
            <v>이창규</v>
          </cell>
          <cell r="E16" t="str">
            <v>서울동의초</v>
          </cell>
          <cell r="F16" t="str">
            <v>12.77</v>
          </cell>
        </row>
        <row r="17">
          <cell r="C17" t="str">
            <v>한준희</v>
          </cell>
          <cell r="E17" t="str">
            <v>인제남초</v>
          </cell>
          <cell r="F17" t="str">
            <v>12.95</v>
          </cell>
        </row>
        <row r="18">
          <cell r="C18" t="str">
            <v>손주영</v>
          </cell>
          <cell r="E18" t="str">
            <v>서울경동초</v>
          </cell>
          <cell r="F18" t="str">
            <v>13.03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8">
          <cell r="G8" t="str">
            <v>0.9</v>
          </cell>
        </row>
        <row r="11">
          <cell r="C11" t="str">
            <v>황의찬</v>
          </cell>
          <cell r="E11" t="str">
            <v>경남체육고</v>
          </cell>
          <cell r="F11" t="str">
            <v>14.72</v>
          </cell>
        </row>
        <row r="12">
          <cell r="C12" t="str">
            <v>정주안</v>
          </cell>
          <cell r="E12" t="str">
            <v>경북체육고</v>
          </cell>
          <cell r="F12" t="str">
            <v>14.84</v>
          </cell>
        </row>
        <row r="13">
          <cell r="C13" t="str">
            <v>이승민</v>
          </cell>
          <cell r="E13" t="str">
            <v>신명고</v>
          </cell>
          <cell r="F13" t="str">
            <v>15.48</v>
          </cell>
        </row>
        <row r="14">
          <cell r="C14" t="str">
            <v>곽의찬</v>
          </cell>
          <cell r="E14" t="str">
            <v>대구체육고</v>
          </cell>
          <cell r="F14" t="str">
            <v>16.07</v>
          </cell>
        </row>
        <row r="15">
          <cell r="C15" t="str">
            <v>김경민</v>
          </cell>
          <cell r="E15" t="str">
            <v>신명고</v>
          </cell>
          <cell r="F15" t="str">
            <v>17.72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김정현</v>
          </cell>
          <cell r="E11" t="str">
            <v>대구체육고</v>
          </cell>
          <cell r="F11" t="str">
            <v>53.35</v>
          </cell>
        </row>
        <row r="12">
          <cell r="C12" t="str">
            <v>박종언</v>
          </cell>
          <cell r="E12" t="str">
            <v>경북체육고</v>
          </cell>
          <cell r="F12" t="str">
            <v>54.26</v>
          </cell>
        </row>
        <row r="13">
          <cell r="C13" t="str">
            <v>이영민</v>
          </cell>
          <cell r="E13" t="str">
            <v>인천체육고</v>
          </cell>
          <cell r="F13" t="str">
            <v>54.85</v>
          </cell>
        </row>
        <row r="14">
          <cell r="C14" t="str">
            <v>최지원</v>
          </cell>
          <cell r="E14" t="str">
            <v>경남체육고</v>
          </cell>
          <cell r="F14" t="str">
            <v>55.98</v>
          </cell>
        </row>
        <row r="15">
          <cell r="C15" t="str">
            <v>배강호</v>
          </cell>
          <cell r="E15" t="str">
            <v>유신고</v>
          </cell>
          <cell r="F15" t="str">
            <v>56.26</v>
          </cell>
        </row>
        <row r="16">
          <cell r="C16" t="str">
            <v>노현서</v>
          </cell>
          <cell r="E16" t="str">
            <v>동인천고</v>
          </cell>
          <cell r="F16" t="str">
            <v>56.31</v>
          </cell>
        </row>
        <row r="17">
          <cell r="C17" t="str">
            <v>권현일</v>
          </cell>
          <cell r="E17" t="str">
            <v>경주고</v>
          </cell>
          <cell r="F17" t="str">
            <v>1:01.26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11">
          <cell r="C11" t="str">
            <v>김홍성</v>
          </cell>
          <cell r="E11" t="str">
            <v>배문고</v>
          </cell>
          <cell r="F11" t="str">
            <v>22:33.85</v>
          </cell>
        </row>
        <row r="12">
          <cell r="C12" t="str">
            <v>서범수</v>
          </cell>
          <cell r="E12" t="str">
            <v>경북체육고</v>
          </cell>
          <cell r="F12" t="str">
            <v>22:55.45</v>
          </cell>
        </row>
        <row r="13">
          <cell r="C13" t="str">
            <v>김예훈</v>
          </cell>
          <cell r="E13" t="str">
            <v>경기체육고</v>
          </cell>
          <cell r="F13" t="str">
            <v>25:50.12</v>
          </cell>
        </row>
        <row r="14">
          <cell r="C14" t="str">
            <v>송성인</v>
          </cell>
          <cell r="E14" t="str">
            <v>경기체육고</v>
          </cell>
          <cell r="F14" t="str">
            <v>26:06.58</v>
          </cell>
        </row>
        <row r="15">
          <cell r="C15" t="str">
            <v>황민서</v>
          </cell>
          <cell r="E15" t="str">
            <v>충남체육고</v>
          </cell>
          <cell r="F15" t="str">
            <v>26:26.14</v>
          </cell>
        </row>
        <row r="16">
          <cell r="C16" t="str">
            <v>서찬영</v>
          </cell>
          <cell r="E16" t="str">
            <v>경주고</v>
          </cell>
          <cell r="F16" t="str">
            <v>27:32.31</v>
          </cell>
        </row>
        <row r="17">
          <cell r="C17" t="str">
            <v>장민기</v>
          </cell>
          <cell r="E17" t="str">
            <v>부산체육고</v>
          </cell>
          <cell r="F17" t="str">
            <v>28:12.15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강윤구 송현우 최우석 김은섭</v>
          </cell>
          <cell r="E11" t="str">
            <v>서울체육고</v>
          </cell>
          <cell r="F11" t="str">
            <v>41.56</v>
          </cell>
        </row>
        <row r="12">
          <cell r="C12" t="str">
            <v>이민준 이지훈 박상우 차희성</v>
          </cell>
          <cell r="E12" t="str">
            <v>경기체육고</v>
          </cell>
          <cell r="F12" t="str">
            <v>41.98</v>
          </cell>
        </row>
        <row r="13">
          <cell r="C13" t="str">
            <v>송병찬 이종원 주영찬 최승원</v>
          </cell>
          <cell r="E13" t="str">
            <v>경복고</v>
          </cell>
          <cell r="F13" t="str">
            <v>42.53</v>
          </cell>
        </row>
        <row r="14">
          <cell r="C14" t="str">
            <v>문 현 고인성 김선구 최희태</v>
          </cell>
          <cell r="E14" t="str">
            <v>대전체육고</v>
          </cell>
          <cell r="F14" t="str">
            <v>42.88</v>
          </cell>
        </row>
        <row r="15">
          <cell r="C15" t="str">
            <v>이정수 여석민 손정민 임성민</v>
          </cell>
          <cell r="E15" t="str">
            <v>부산사대부설고</v>
          </cell>
          <cell r="F15" t="str">
            <v>43.33</v>
          </cell>
        </row>
        <row r="16">
          <cell r="C16" t="str">
            <v>신광근 이예찬 노현서 동현건</v>
          </cell>
          <cell r="E16" t="str">
            <v>동인천고</v>
          </cell>
          <cell r="F16" t="str">
            <v>43.74</v>
          </cell>
        </row>
        <row r="17">
          <cell r="C17" t="str">
            <v>정건우 송헌재 김세훈 김건우</v>
          </cell>
          <cell r="E17" t="str">
            <v>전북체육고</v>
          </cell>
          <cell r="F17" t="str">
            <v>43.96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정희원 차희성 이지훈 박상우</v>
          </cell>
          <cell r="E11" t="str">
            <v>경기체육고</v>
          </cell>
          <cell r="F11" t="str">
            <v>3:22.88</v>
          </cell>
        </row>
        <row r="12">
          <cell r="C12" t="str">
            <v>노현서 신광근 용현건 이예찬</v>
          </cell>
          <cell r="E12" t="str">
            <v>동인천고</v>
          </cell>
          <cell r="F12" t="str">
            <v>3:27.33</v>
          </cell>
        </row>
        <row r="13">
          <cell r="C13" t="str">
            <v>주영찬 김민석 박준형 이준영</v>
          </cell>
          <cell r="E13" t="str">
            <v>경복고</v>
          </cell>
          <cell r="F13" t="str">
            <v>3:27.37</v>
          </cell>
        </row>
        <row r="14">
          <cell r="C14" t="str">
            <v>안영재 배상우 변진우 궤디제레미야</v>
          </cell>
          <cell r="E14" t="str">
            <v>원곡고</v>
          </cell>
          <cell r="F14" t="str">
            <v>3:29.22</v>
          </cell>
        </row>
        <row r="15">
          <cell r="C15" t="str">
            <v>김선구 고인성 이준호 안예강</v>
          </cell>
          <cell r="E15" t="str">
            <v>대전체육고</v>
          </cell>
          <cell r="F15" t="str">
            <v>3:30.77</v>
          </cell>
        </row>
        <row r="16">
          <cell r="C16" t="str">
            <v>최태운 김세훈 송헌재 김도윤</v>
          </cell>
          <cell r="E16" t="str">
            <v>전북체육고</v>
          </cell>
          <cell r="F16" t="str">
            <v>3:44.89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10종경기"/>
    </sheetNames>
    <sheetDataSet>
      <sheetData sheetId="0">
        <row r="11">
          <cell r="C11" t="str">
            <v>박준의</v>
          </cell>
          <cell r="E11" t="str">
            <v>광주체육고</v>
          </cell>
          <cell r="F11" t="str">
            <v>2.01</v>
          </cell>
        </row>
        <row r="12">
          <cell r="C12" t="str">
            <v>이권빈</v>
          </cell>
          <cell r="E12" t="str">
            <v>경북체육고</v>
          </cell>
          <cell r="F12" t="str">
            <v>1.95</v>
          </cell>
        </row>
        <row r="13">
          <cell r="C13" t="str">
            <v>하승훈</v>
          </cell>
          <cell r="E13" t="str">
            <v>대전체육고</v>
          </cell>
          <cell r="F13" t="str">
            <v>1.85</v>
          </cell>
        </row>
        <row r="14">
          <cell r="C14" t="str">
            <v>김지온</v>
          </cell>
          <cell r="E14" t="str">
            <v>충남체육고</v>
          </cell>
          <cell r="F14" t="str">
            <v>1.85</v>
          </cell>
        </row>
      </sheetData>
      <sheetData sheetId="1">
        <row r="11">
          <cell r="C11" t="str">
            <v>조성우</v>
          </cell>
          <cell r="E11" t="str">
            <v>부산체육고</v>
          </cell>
          <cell r="F11" t="str">
            <v>4.20</v>
          </cell>
        </row>
        <row r="12">
          <cell r="C12" t="str">
            <v>박재연</v>
          </cell>
          <cell r="E12" t="str">
            <v>경기체육고</v>
          </cell>
          <cell r="F12" t="str">
            <v>4.00</v>
          </cell>
        </row>
        <row r="13">
          <cell r="C13" t="str">
            <v>백정윤</v>
          </cell>
          <cell r="E13" t="str">
            <v>부산체육고</v>
          </cell>
          <cell r="F13" t="str">
            <v>4.00</v>
          </cell>
        </row>
        <row r="14">
          <cell r="C14" t="str">
            <v>김무궁</v>
          </cell>
          <cell r="E14" t="str">
            <v>서울체육고</v>
          </cell>
          <cell r="F14" t="str">
            <v>3.60</v>
          </cell>
        </row>
        <row r="15">
          <cell r="C15" t="str">
            <v>정현우</v>
          </cell>
          <cell r="E15" t="str">
            <v>경북체육고</v>
          </cell>
          <cell r="F15" t="str">
            <v>3.60</v>
          </cell>
        </row>
      </sheetData>
      <sheetData sheetId="2">
        <row r="11">
          <cell r="C11" t="str">
            <v>조민재</v>
          </cell>
          <cell r="E11" t="str">
            <v>경북체육고</v>
          </cell>
          <cell r="F11" t="str">
            <v>7.24</v>
          </cell>
          <cell r="G11" t="str">
            <v>-0.2</v>
          </cell>
        </row>
        <row r="12">
          <cell r="C12" t="str">
            <v>박태양</v>
          </cell>
          <cell r="E12" t="str">
            <v>충남체육고</v>
          </cell>
          <cell r="F12" t="str">
            <v>7.05</v>
          </cell>
          <cell r="G12" t="str">
            <v>-0.2</v>
          </cell>
        </row>
        <row r="13">
          <cell r="C13" t="str">
            <v>최희태</v>
          </cell>
          <cell r="E13" t="str">
            <v>대전체육고</v>
          </cell>
          <cell r="F13" t="str">
            <v>7.02</v>
          </cell>
          <cell r="G13" t="str">
            <v>-0.5</v>
          </cell>
        </row>
        <row r="14">
          <cell r="C14" t="str">
            <v>유선호</v>
          </cell>
          <cell r="E14" t="str">
            <v>충북체육고</v>
          </cell>
          <cell r="F14" t="str">
            <v>6.90</v>
          </cell>
          <cell r="G14" t="str">
            <v>0.1</v>
          </cell>
        </row>
        <row r="15">
          <cell r="C15" t="str">
            <v>백재현</v>
          </cell>
          <cell r="E15" t="str">
            <v>충남고</v>
          </cell>
          <cell r="F15" t="str">
            <v>6.88</v>
          </cell>
          <cell r="G15" t="str">
            <v>-0.2</v>
          </cell>
        </row>
        <row r="16">
          <cell r="C16" t="str">
            <v>구자민</v>
          </cell>
          <cell r="E16" t="str">
            <v>경남체육고</v>
          </cell>
          <cell r="F16" t="str">
            <v>6.88</v>
          </cell>
          <cell r="G16" t="str">
            <v>-0.4</v>
          </cell>
        </row>
        <row r="17">
          <cell r="C17" t="str">
            <v>송병찬</v>
          </cell>
          <cell r="E17" t="str">
            <v>경복고</v>
          </cell>
          <cell r="F17" t="str">
            <v>6.80</v>
          </cell>
          <cell r="G17" t="str">
            <v>-0.5</v>
          </cell>
        </row>
        <row r="18">
          <cell r="C18" t="str">
            <v>성지윤</v>
          </cell>
          <cell r="E18" t="str">
            <v>광양하이텍고</v>
          </cell>
          <cell r="F18" t="str">
            <v>6.64</v>
          </cell>
          <cell r="G18" t="str">
            <v>-0.6</v>
          </cell>
        </row>
      </sheetData>
      <sheetData sheetId="3">
        <row r="11">
          <cell r="C11" t="str">
            <v>정태식</v>
          </cell>
          <cell r="E11" t="str">
            <v>인천체육고</v>
          </cell>
          <cell r="F11" t="str">
            <v>14.93</v>
          </cell>
          <cell r="G11" t="str">
            <v>-1.2</v>
          </cell>
        </row>
        <row r="12">
          <cell r="C12" t="str">
            <v>구현욱</v>
          </cell>
          <cell r="E12" t="str">
            <v>경북체육고</v>
          </cell>
          <cell r="F12" t="str">
            <v>14.34</v>
          </cell>
          <cell r="G12" t="str">
            <v>-0.9</v>
          </cell>
        </row>
        <row r="13">
          <cell r="C13" t="str">
            <v>박태양</v>
          </cell>
          <cell r="E13" t="str">
            <v>충남체육고</v>
          </cell>
          <cell r="F13" t="str">
            <v>14.19</v>
          </cell>
          <cell r="G13" t="str">
            <v>-0.8</v>
          </cell>
        </row>
        <row r="14">
          <cell r="C14" t="str">
            <v>노경민</v>
          </cell>
          <cell r="E14" t="str">
            <v>대구체육고</v>
          </cell>
          <cell r="F14" t="str">
            <v>13.76</v>
          </cell>
          <cell r="G14" t="str">
            <v>-0.6</v>
          </cell>
        </row>
        <row r="15">
          <cell r="C15" t="str">
            <v>방형건</v>
          </cell>
          <cell r="E15" t="str">
            <v>강원체육고</v>
          </cell>
          <cell r="F15" t="str">
            <v>13.67</v>
          </cell>
          <cell r="G15" t="str">
            <v>-0.3</v>
          </cell>
        </row>
        <row r="16">
          <cell r="C16" t="str">
            <v>김광섭</v>
          </cell>
          <cell r="E16" t="str">
            <v>충남체육고</v>
          </cell>
          <cell r="F16" t="str">
            <v>13.59</v>
          </cell>
          <cell r="G16" t="str">
            <v>-0.3</v>
          </cell>
        </row>
        <row r="17">
          <cell r="C17" t="str">
            <v>여석민</v>
          </cell>
          <cell r="E17" t="str">
            <v>부산사대부설고</v>
          </cell>
          <cell r="F17" t="str">
            <v>13.23</v>
          </cell>
          <cell r="G17" t="str">
            <v>-0.6</v>
          </cell>
        </row>
        <row r="18">
          <cell r="C18" t="str">
            <v>김민성</v>
          </cell>
          <cell r="E18" t="str">
            <v>경남체육고</v>
          </cell>
          <cell r="F18" t="str">
            <v>13.12</v>
          </cell>
          <cell r="G18" t="str">
            <v>-1.3</v>
          </cell>
        </row>
      </sheetData>
      <sheetData sheetId="4">
        <row r="11">
          <cell r="C11" t="str">
            <v>박시훈</v>
          </cell>
          <cell r="E11" t="str">
            <v>금오고</v>
          </cell>
          <cell r="F11" t="str">
            <v>18.21</v>
          </cell>
        </row>
        <row r="12">
          <cell r="C12" t="str">
            <v>김탁민</v>
          </cell>
          <cell r="E12" t="str">
            <v>경남체육고</v>
          </cell>
          <cell r="F12" t="str">
            <v>15.01</v>
          </cell>
        </row>
        <row r="13">
          <cell r="C13" t="str">
            <v>정유빈</v>
          </cell>
          <cell r="E13" t="str">
            <v>경기체육고</v>
          </cell>
          <cell r="F13" t="str">
            <v>14.61</v>
          </cell>
        </row>
        <row r="14">
          <cell r="C14" t="str">
            <v>김용준</v>
          </cell>
          <cell r="E14" t="str">
            <v>충남체육고</v>
          </cell>
          <cell r="F14" t="str">
            <v>14.42</v>
          </cell>
        </row>
        <row r="15">
          <cell r="C15" t="str">
            <v>윤경진</v>
          </cell>
          <cell r="E15" t="str">
            <v>충북체육고</v>
          </cell>
          <cell r="F15" t="str">
            <v>11.88</v>
          </cell>
        </row>
      </sheetData>
      <sheetData sheetId="5">
        <row r="11">
          <cell r="C11" t="str">
            <v>박민재</v>
          </cell>
          <cell r="E11" t="str">
            <v>충남체육고</v>
          </cell>
          <cell r="F11" t="str">
            <v>49.87</v>
          </cell>
        </row>
        <row r="12">
          <cell r="C12" t="str">
            <v>이태우</v>
          </cell>
          <cell r="E12" t="str">
            <v>전북체육고</v>
          </cell>
          <cell r="F12" t="str">
            <v>44.41</v>
          </cell>
        </row>
        <row r="13">
          <cell r="C13" t="str">
            <v>오현수</v>
          </cell>
          <cell r="E13" t="str">
            <v>포항이동고</v>
          </cell>
          <cell r="F13" t="str">
            <v>42.48</v>
          </cell>
        </row>
        <row r="14">
          <cell r="C14" t="str">
            <v>최대성</v>
          </cell>
          <cell r="E14" t="str">
            <v>광주체육고</v>
          </cell>
          <cell r="F14" t="str">
            <v>42.47</v>
          </cell>
        </row>
        <row r="15">
          <cell r="C15" t="str">
            <v>신재민</v>
          </cell>
          <cell r="E15" t="str">
            <v>경기체육고</v>
          </cell>
          <cell r="F15" t="str">
            <v>40.19</v>
          </cell>
        </row>
        <row r="16">
          <cell r="C16" t="str">
            <v>진윤현</v>
          </cell>
          <cell r="E16" t="str">
            <v>경남체육고</v>
          </cell>
          <cell r="F16" t="str">
            <v>39.20</v>
          </cell>
        </row>
        <row r="17">
          <cell r="C17" t="str">
            <v>윤현서</v>
          </cell>
          <cell r="E17" t="str">
            <v>충남체육고</v>
          </cell>
          <cell r="F17" t="str">
            <v>34.70</v>
          </cell>
        </row>
        <row r="18">
          <cell r="C18" t="str">
            <v>김강량</v>
          </cell>
          <cell r="E18" t="str">
            <v>부산체육고</v>
          </cell>
          <cell r="F18" t="str">
            <v>33.89</v>
          </cell>
        </row>
      </sheetData>
      <sheetData sheetId="6">
        <row r="11">
          <cell r="C11" t="str">
            <v>김강량</v>
          </cell>
          <cell r="E11" t="str">
            <v>부산체육고</v>
          </cell>
          <cell r="F11" t="str">
            <v>55.66</v>
          </cell>
        </row>
      </sheetData>
      <sheetData sheetId="7">
        <row r="11">
          <cell r="C11" t="str">
            <v>정준석</v>
          </cell>
          <cell r="E11" t="str">
            <v>충남체육고</v>
          </cell>
          <cell r="F11" t="str">
            <v>67.20</v>
          </cell>
        </row>
        <row r="12">
          <cell r="C12" t="str">
            <v>이서준</v>
          </cell>
          <cell r="E12" t="str">
            <v>인천체육고</v>
          </cell>
          <cell r="F12" t="str">
            <v>57.54</v>
          </cell>
        </row>
        <row r="13">
          <cell r="C13" t="str">
            <v>엄재민</v>
          </cell>
          <cell r="E13" t="str">
            <v>인천체육고</v>
          </cell>
          <cell r="F13" t="str">
            <v>53.64</v>
          </cell>
        </row>
        <row r="14">
          <cell r="C14" t="str">
            <v>신윤식</v>
          </cell>
          <cell r="E14" t="str">
            <v>신명고</v>
          </cell>
          <cell r="F14" t="str">
            <v>51.83</v>
          </cell>
        </row>
        <row r="15">
          <cell r="C15" t="str">
            <v>이세종</v>
          </cell>
          <cell r="E15" t="str">
            <v>대구체육고</v>
          </cell>
          <cell r="F15" t="str">
            <v>51.21</v>
          </cell>
        </row>
        <row r="16">
          <cell r="C16" t="str">
            <v>고창근</v>
          </cell>
          <cell r="E16" t="str">
            <v>경북체육고</v>
          </cell>
          <cell r="F16" t="str">
            <v>47.13</v>
          </cell>
        </row>
      </sheetData>
      <sheetData sheetId="8">
        <row r="11">
          <cell r="C11" t="str">
            <v>남현빈</v>
          </cell>
          <cell r="E11" t="str">
            <v>대구체육고</v>
          </cell>
          <cell r="F11" t="str">
            <v>6,918점 DR</v>
          </cell>
        </row>
        <row r="12">
          <cell r="C12" t="str">
            <v>이도근</v>
          </cell>
          <cell r="E12" t="str">
            <v>신명고</v>
          </cell>
          <cell r="F12" t="str">
            <v>4,841점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0.2</v>
          </cell>
        </row>
        <row r="11">
          <cell r="C11" t="str">
            <v>진수인</v>
          </cell>
          <cell r="E11" t="str">
            <v>남한고</v>
          </cell>
          <cell r="F11" t="str">
            <v>12.08</v>
          </cell>
        </row>
        <row r="12">
          <cell r="C12" t="str">
            <v>최지현</v>
          </cell>
          <cell r="E12" t="str">
            <v>대전체육고</v>
          </cell>
          <cell r="F12" t="str">
            <v>12.29</v>
          </cell>
        </row>
        <row r="13">
          <cell r="C13" t="str">
            <v>한예은</v>
          </cell>
          <cell r="E13" t="str">
            <v>덕계고</v>
          </cell>
          <cell r="F13" t="str">
            <v>12.31</v>
          </cell>
        </row>
        <row r="14">
          <cell r="C14" t="str">
            <v>강수연</v>
          </cell>
          <cell r="E14" t="str">
            <v>서울체육고</v>
          </cell>
          <cell r="F14" t="str">
            <v>12.48</v>
          </cell>
        </row>
        <row r="15">
          <cell r="C15" t="str">
            <v>방소형</v>
          </cell>
          <cell r="E15" t="str">
            <v>경북체육고</v>
          </cell>
          <cell r="F15" t="str">
            <v>12.58</v>
          </cell>
        </row>
        <row r="16">
          <cell r="C16" t="str">
            <v>이수영</v>
          </cell>
          <cell r="E16" t="str">
            <v>인천체육고</v>
          </cell>
          <cell r="F16" t="str">
            <v>12.78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0.1</v>
          </cell>
        </row>
        <row r="11">
          <cell r="C11" t="str">
            <v>이수영</v>
          </cell>
          <cell r="E11" t="str">
            <v>인천체육고</v>
          </cell>
          <cell r="F11" t="str">
            <v>25.60</v>
          </cell>
        </row>
        <row r="12">
          <cell r="C12" t="str">
            <v>이채원</v>
          </cell>
          <cell r="E12" t="str">
            <v>구로고</v>
          </cell>
          <cell r="F12" t="str">
            <v>25.61</v>
          </cell>
        </row>
        <row r="13">
          <cell r="C13" t="str">
            <v>최지현</v>
          </cell>
          <cell r="E13" t="str">
            <v>대전체육고</v>
          </cell>
          <cell r="F13" t="str">
            <v>25.84</v>
          </cell>
        </row>
        <row r="14">
          <cell r="C14" t="str">
            <v>방소형</v>
          </cell>
          <cell r="E14" t="str">
            <v>경북체육고</v>
          </cell>
          <cell r="F14" t="str">
            <v>26.06</v>
          </cell>
        </row>
        <row r="15">
          <cell r="C15" t="str">
            <v>강수연</v>
          </cell>
          <cell r="E15" t="str">
            <v>서울체육고</v>
          </cell>
          <cell r="F15" t="str">
            <v>26.56</v>
          </cell>
        </row>
        <row r="16">
          <cell r="C16" t="str">
            <v>강윤지</v>
          </cell>
          <cell r="E16" t="str">
            <v>문산수억고</v>
          </cell>
          <cell r="F16" t="str">
            <v>26.76</v>
          </cell>
        </row>
        <row r="17">
          <cell r="C17" t="str">
            <v>노연우</v>
          </cell>
          <cell r="E17" t="str">
            <v>남한고</v>
          </cell>
          <cell r="F17" t="str">
            <v>27.44</v>
          </cell>
        </row>
        <row r="18">
          <cell r="C18" t="str">
            <v>한초희</v>
          </cell>
          <cell r="E18" t="str">
            <v>충남체육고</v>
          </cell>
          <cell r="F18" t="str">
            <v>28.51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손한송</v>
          </cell>
          <cell r="E11" t="str">
            <v>경남체육고</v>
          </cell>
          <cell r="F11" t="str">
            <v>58.89</v>
          </cell>
        </row>
        <row r="12">
          <cell r="C12" t="str">
            <v>임하늘</v>
          </cell>
          <cell r="E12" t="str">
            <v>덕계고</v>
          </cell>
          <cell r="F12" t="str">
            <v>58.90</v>
          </cell>
        </row>
        <row r="13">
          <cell r="C13" t="str">
            <v>강민성</v>
          </cell>
          <cell r="E13" t="str">
            <v>가평고</v>
          </cell>
          <cell r="F13" t="str">
            <v>1:00.22</v>
          </cell>
        </row>
        <row r="14">
          <cell r="C14" t="str">
            <v>강민경</v>
          </cell>
          <cell r="E14" t="str">
            <v>부산사대부설고</v>
          </cell>
          <cell r="F14" t="str">
            <v>1:01.63</v>
          </cell>
        </row>
        <row r="15">
          <cell r="C15" t="str">
            <v>신지우</v>
          </cell>
          <cell r="E15" t="str">
            <v>장항고</v>
          </cell>
          <cell r="F15" t="str">
            <v>1:02.58</v>
          </cell>
        </row>
        <row r="16">
          <cell r="C16" t="str">
            <v>한서진</v>
          </cell>
          <cell r="E16" t="str">
            <v>덕계고</v>
          </cell>
          <cell r="F16" t="str">
            <v>1:03.63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금서영</v>
          </cell>
          <cell r="E11" t="str">
            <v>대구체육고</v>
          </cell>
          <cell r="F11" t="str">
            <v>2:21.89</v>
          </cell>
        </row>
        <row r="12">
          <cell r="C12" t="str">
            <v>이예은</v>
          </cell>
          <cell r="E12" t="str">
            <v>서울신정고</v>
          </cell>
          <cell r="F12" t="str">
            <v>2:23.27</v>
          </cell>
        </row>
        <row r="13">
          <cell r="C13" t="str">
            <v>송현서</v>
          </cell>
          <cell r="E13" t="str">
            <v>대구체육고</v>
          </cell>
          <cell r="F13" t="str">
            <v>2:24.87</v>
          </cell>
        </row>
        <row r="14">
          <cell r="C14" t="str">
            <v>신지연</v>
          </cell>
          <cell r="E14" t="str">
            <v>김천한일여자고</v>
          </cell>
          <cell r="F14" t="str">
            <v>2:25.87</v>
          </cell>
        </row>
        <row r="15">
          <cell r="C15" t="str">
            <v>김윤슬</v>
          </cell>
          <cell r="E15" t="str">
            <v>충북체육고</v>
          </cell>
          <cell r="F15" t="str">
            <v>2:28.64</v>
          </cell>
        </row>
        <row r="16">
          <cell r="C16" t="str">
            <v>김채아</v>
          </cell>
          <cell r="E16" t="str">
            <v>광주중앙고</v>
          </cell>
          <cell r="F16" t="str">
            <v>2:29.11</v>
          </cell>
        </row>
        <row r="17">
          <cell r="C17" t="str">
            <v>김세영</v>
          </cell>
          <cell r="E17" t="str">
            <v>남한고</v>
          </cell>
          <cell r="F17" t="str">
            <v>2:30.15</v>
          </cell>
        </row>
        <row r="18">
          <cell r="C18" t="str">
            <v>박다혜</v>
          </cell>
          <cell r="E18" t="str">
            <v>충북체육고</v>
          </cell>
          <cell r="F18" t="str">
            <v>2:35.18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2.4</v>
          </cell>
        </row>
        <row r="11">
          <cell r="C11" t="str">
            <v>손성현</v>
          </cell>
          <cell r="E11" t="str">
            <v>경남창동초</v>
          </cell>
          <cell r="F11" t="str">
            <v>24.70</v>
          </cell>
        </row>
        <row r="12">
          <cell r="C12" t="str">
            <v>유지우</v>
          </cell>
          <cell r="E12" t="str">
            <v>충북칠금초</v>
          </cell>
          <cell r="F12" t="str">
            <v>25.04</v>
          </cell>
        </row>
        <row r="13">
          <cell r="C13" t="str">
            <v>김세준</v>
          </cell>
          <cell r="E13" t="str">
            <v>경북오천초</v>
          </cell>
          <cell r="F13" t="str">
            <v>25.70</v>
          </cell>
        </row>
        <row r="14">
          <cell r="C14" t="str">
            <v>최선우</v>
          </cell>
          <cell r="E14" t="str">
            <v>경기중탑초</v>
          </cell>
          <cell r="F14" t="str">
            <v>25.71</v>
          </cell>
        </row>
        <row r="15">
          <cell r="C15" t="str">
            <v>손주영</v>
          </cell>
          <cell r="E15" t="str">
            <v>서울경동초</v>
          </cell>
          <cell r="F15" t="str">
            <v>26.72</v>
          </cell>
        </row>
        <row r="16">
          <cell r="C16" t="str">
            <v>윤태이</v>
          </cell>
          <cell r="E16" t="str">
            <v>충주용산초</v>
          </cell>
          <cell r="F16" t="str">
            <v>27.17</v>
          </cell>
        </row>
        <row r="17">
          <cell r="C17" t="str">
            <v>조현성</v>
          </cell>
          <cell r="E17" t="str">
            <v>서울증산초</v>
          </cell>
          <cell r="F17" t="str">
            <v>27.46</v>
          </cell>
        </row>
        <row r="18">
          <cell r="C18" t="str">
            <v>김우혁</v>
          </cell>
          <cell r="E18" t="str">
            <v>전북남원초</v>
          </cell>
          <cell r="F18" t="str">
            <v>27.62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신예진</v>
          </cell>
          <cell r="E11" t="str">
            <v>서울신정고</v>
          </cell>
          <cell r="F11" t="str">
            <v>4:39.98</v>
          </cell>
        </row>
        <row r="12">
          <cell r="C12" t="str">
            <v>이지연</v>
          </cell>
          <cell r="E12" t="str">
            <v>충북체육고</v>
          </cell>
          <cell r="F12" t="str">
            <v>4:48.16</v>
          </cell>
        </row>
        <row r="13">
          <cell r="C13" t="str">
            <v>이채린</v>
          </cell>
          <cell r="E13" t="str">
            <v>서울신정고</v>
          </cell>
          <cell r="F13" t="str">
            <v>4:51.74</v>
          </cell>
        </row>
        <row r="14">
          <cell r="C14" t="str">
            <v>김휘경</v>
          </cell>
          <cell r="E14" t="str">
            <v>서울신정고</v>
          </cell>
          <cell r="F14" t="str">
            <v>4:53.36</v>
          </cell>
        </row>
        <row r="15">
          <cell r="C15" t="str">
            <v>서수민</v>
          </cell>
          <cell r="E15" t="str">
            <v>김천한일여자고</v>
          </cell>
          <cell r="F15" t="str">
            <v>4:58.23</v>
          </cell>
        </row>
        <row r="16">
          <cell r="C16" t="str">
            <v>금서영</v>
          </cell>
          <cell r="E16" t="str">
            <v>대구체육고</v>
          </cell>
          <cell r="F16" t="str">
            <v>5:01.76</v>
          </cell>
        </row>
        <row r="17">
          <cell r="C17" t="str">
            <v>김나경</v>
          </cell>
          <cell r="E17" t="str">
            <v>서울신정고</v>
          </cell>
          <cell r="F17" t="str">
            <v>5:04.59</v>
          </cell>
        </row>
        <row r="18">
          <cell r="C18" t="str">
            <v>홍해인</v>
          </cell>
          <cell r="E18" t="str">
            <v>천안쌍용고</v>
          </cell>
          <cell r="F18" t="str">
            <v>5:07.20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11">
          <cell r="C11" t="str">
            <v>박혜민</v>
          </cell>
          <cell r="E11" t="str">
            <v>경북체육고</v>
          </cell>
          <cell r="F11" t="str">
            <v>18:37.17</v>
          </cell>
        </row>
        <row r="12">
          <cell r="C12" t="str">
            <v>이지연</v>
          </cell>
          <cell r="E12" t="str">
            <v>충북체육고</v>
          </cell>
          <cell r="F12" t="str">
            <v>18:42.49</v>
          </cell>
        </row>
        <row r="13">
          <cell r="C13" t="str">
            <v>송채린</v>
          </cell>
          <cell r="E13" t="str">
            <v>구로고</v>
          </cell>
          <cell r="F13" t="str">
            <v>19:07.28</v>
          </cell>
        </row>
        <row r="14">
          <cell r="C14" t="str">
            <v>이채린</v>
          </cell>
          <cell r="E14" t="str">
            <v>서울신정고</v>
          </cell>
          <cell r="F14" t="str">
            <v>19:17.21</v>
          </cell>
        </row>
        <row r="15">
          <cell r="C15" t="str">
            <v>박다해</v>
          </cell>
          <cell r="E15" t="str">
            <v>구로고</v>
          </cell>
          <cell r="F15" t="str">
            <v>20:28.53</v>
          </cell>
        </row>
        <row r="16">
          <cell r="C16" t="str">
            <v>이소희</v>
          </cell>
          <cell r="E16" t="str">
            <v>경북체육고</v>
          </cell>
          <cell r="F16" t="str">
            <v>20:34.44</v>
          </cell>
        </row>
        <row r="17">
          <cell r="C17" t="str">
            <v>최서영</v>
          </cell>
          <cell r="E17" t="str">
            <v>대전체육고</v>
          </cell>
          <cell r="F17" t="str">
            <v>20:56.18</v>
          </cell>
        </row>
        <row r="18">
          <cell r="C18" t="str">
            <v>이한별</v>
          </cell>
          <cell r="E18" t="str">
            <v>충남체육고</v>
          </cell>
          <cell r="F18" t="str">
            <v>21:53.59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8">
          <cell r="G8" t="str">
            <v>0.5</v>
          </cell>
        </row>
        <row r="11">
          <cell r="C11" t="str">
            <v>박지영</v>
          </cell>
          <cell r="E11" t="str">
            <v>경북체육고</v>
          </cell>
          <cell r="F11" t="str">
            <v>15.02</v>
          </cell>
        </row>
        <row r="12">
          <cell r="C12" t="str">
            <v>김가은</v>
          </cell>
          <cell r="E12" t="str">
            <v>남녕고</v>
          </cell>
          <cell r="F12" t="str">
            <v>15.17</v>
          </cell>
        </row>
        <row r="13">
          <cell r="C13" t="str">
            <v>여채빈</v>
          </cell>
          <cell r="E13" t="str">
            <v>서울체육고</v>
          </cell>
          <cell r="F13" t="str">
            <v>15.34</v>
          </cell>
        </row>
        <row r="14">
          <cell r="C14" t="str">
            <v>이주원</v>
          </cell>
          <cell r="E14" t="str">
            <v>경북체육고</v>
          </cell>
          <cell r="F14" t="str">
            <v>15.59</v>
          </cell>
        </row>
        <row r="15">
          <cell r="C15" t="str">
            <v>김수지</v>
          </cell>
          <cell r="E15" t="str">
            <v>경북체육고</v>
          </cell>
          <cell r="F15" t="str">
            <v>16.04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안나겸</v>
          </cell>
          <cell r="E11" t="str">
            <v>포항이동고</v>
          </cell>
          <cell r="F11" t="str">
            <v>1:05.18</v>
          </cell>
        </row>
        <row r="12">
          <cell r="C12" t="str">
            <v>임하늘</v>
          </cell>
          <cell r="E12" t="str">
            <v>덕계고</v>
          </cell>
          <cell r="F12" t="str">
            <v>1:05.71</v>
          </cell>
        </row>
        <row r="13">
          <cell r="C13" t="str">
            <v>강민경</v>
          </cell>
          <cell r="E13" t="str">
            <v>부산사대부설고</v>
          </cell>
          <cell r="F13" t="str">
            <v>1:08.01</v>
          </cell>
        </row>
        <row r="14">
          <cell r="C14" t="str">
            <v>노규림</v>
          </cell>
          <cell r="E14" t="str">
            <v>경북체육고</v>
          </cell>
          <cell r="F14" t="str">
            <v>1:09.38</v>
          </cell>
        </row>
        <row r="15">
          <cell r="C15" t="str">
            <v>반지원</v>
          </cell>
          <cell r="E15" t="str">
            <v>부산체육고</v>
          </cell>
          <cell r="F15" t="str">
            <v>1:22.76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11">
          <cell r="C11" t="str">
            <v>홍해인</v>
          </cell>
          <cell r="E11" t="str">
            <v>천안쌍용고</v>
          </cell>
          <cell r="F11" t="str">
            <v>12:09.68</v>
          </cell>
        </row>
        <row r="12">
          <cell r="C12" t="str">
            <v>박은서</v>
          </cell>
          <cell r="E12" t="str">
            <v>인천체육고</v>
          </cell>
          <cell r="F12" t="str">
            <v>12:22.98</v>
          </cell>
        </row>
        <row r="13">
          <cell r="C13" t="str">
            <v>김유림</v>
          </cell>
          <cell r="E13" t="str">
            <v>속초여자고</v>
          </cell>
          <cell r="F13" t="str">
            <v>12:48.75</v>
          </cell>
        </row>
        <row r="14">
          <cell r="C14" t="str">
            <v>양소은</v>
          </cell>
          <cell r="E14" t="str">
            <v>김천한일여자고</v>
          </cell>
          <cell r="F14" t="str">
            <v>13:04.66</v>
          </cell>
        </row>
        <row r="15">
          <cell r="C15" t="str">
            <v>최서영</v>
          </cell>
          <cell r="E15" t="str">
            <v>대전체육고</v>
          </cell>
          <cell r="F15" t="str">
            <v>13:13.39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11">
          <cell r="C11" t="str">
            <v>박진희</v>
          </cell>
          <cell r="E11" t="str">
            <v>충남체육고</v>
          </cell>
          <cell r="F11" t="str">
            <v>26:16.26</v>
          </cell>
        </row>
        <row r="12">
          <cell r="C12" t="str">
            <v>박소희</v>
          </cell>
          <cell r="E12" t="str">
            <v>전남체육고</v>
          </cell>
          <cell r="F12" t="str">
            <v>27:21.43</v>
          </cell>
        </row>
        <row r="13">
          <cell r="C13" t="str">
            <v>임예린</v>
          </cell>
          <cell r="E13" t="str">
            <v>충남체육고</v>
          </cell>
          <cell r="F13" t="str">
            <v>28:07.97</v>
          </cell>
        </row>
        <row r="14">
          <cell r="C14" t="str">
            <v>반지우</v>
          </cell>
          <cell r="E14" t="str">
            <v>부산체육고</v>
          </cell>
          <cell r="F14" t="str">
            <v>29:12.89</v>
          </cell>
        </row>
        <row r="15">
          <cell r="C15" t="str">
            <v>이예서</v>
          </cell>
          <cell r="E15" t="str">
            <v>충남체육고</v>
          </cell>
          <cell r="F15" t="str">
            <v>29:35.01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11">
          <cell r="C11" t="str">
            <v>방소형 최지현 최윤채 박지영</v>
          </cell>
          <cell r="E11" t="str">
            <v>경북체육고</v>
          </cell>
          <cell r="F11" t="str">
            <v>48.48</v>
          </cell>
        </row>
        <row r="12">
          <cell r="C12" t="str">
            <v>최윤희 한예은 임하늘 최윤경</v>
          </cell>
          <cell r="E12" t="str">
            <v>덕계고</v>
          </cell>
          <cell r="F12" t="str">
            <v>48.69</v>
          </cell>
        </row>
        <row r="13">
          <cell r="C13" t="str">
            <v>강수연 오주아 이 홍 여채빈</v>
          </cell>
          <cell r="E13" t="str">
            <v>서울체육고</v>
          </cell>
          <cell r="F13" t="str">
            <v>51.16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11">
          <cell r="C11" t="str">
            <v>이재원 오주아 강수연 여채빈</v>
          </cell>
          <cell r="E11" t="str">
            <v>서울체육고</v>
          </cell>
          <cell r="F11" t="str">
            <v>4:08.68</v>
          </cell>
        </row>
        <row r="12">
          <cell r="C12" t="str">
            <v>박리우 노지영 김유림 박우림</v>
          </cell>
          <cell r="E12" t="str">
            <v>속초여자고</v>
          </cell>
          <cell r="F12" t="str">
            <v>4:26.16</v>
          </cell>
        </row>
        <row r="13">
          <cell r="C13" t="str">
            <v>신지연 서수민 박수빈 양소은</v>
          </cell>
          <cell r="E13" t="str">
            <v>김천한일여자고</v>
          </cell>
          <cell r="F13" t="str">
            <v>4:28.34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7종경기"/>
    </sheetNames>
    <sheetDataSet>
      <sheetData sheetId="0">
        <row r="11">
          <cell r="C11" t="str">
            <v>안소연</v>
          </cell>
          <cell r="E11" t="str">
            <v>충북체육고</v>
          </cell>
          <cell r="F11" t="str">
            <v>1.60</v>
          </cell>
        </row>
        <row r="12">
          <cell r="C12" t="str">
            <v>고은정</v>
          </cell>
          <cell r="E12" t="str">
            <v>광주체육고</v>
          </cell>
          <cell r="F12" t="str">
            <v>1.60</v>
          </cell>
        </row>
        <row r="13">
          <cell r="C13" t="str">
            <v>정해윤</v>
          </cell>
          <cell r="E13" t="str">
            <v>경북체육고</v>
          </cell>
          <cell r="F13" t="str">
            <v>1.60</v>
          </cell>
        </row>
        <row r="14">
          <cell r="C14" t="str">
            <v>송해빈</v>
          </cell>
          <cell r="E14" t="str">
            <v>전남체육고</v>
          </cell>
          <cell r="F14" t="str">
            <v>1.50</v>
          </cell>
        </row>
      </sheetData>
      <sheetData sheetId="1">
        <row r="11">
          <cell r="C11" t="str">
            <v>윤예린</v>
          </cell>
          <cell r="E11" t="str">
            <v>부산체육고</v>
          </cell>
          <cell r="F11" t="str">
            <v>3.20</v>
          </cell>
        </row>
        <row r="12">
          <cell r="C12" t="str">
            <v>이슬기</v>
          </cell>
          <cell r="E12" t="str">
            <v>신명고</v>
          </cell>
          <cell r="F12" t="str">
            <v>2.40</v>
          </cell>
        </row>
      </sheetData>
      <sheetData sheetId="2">
        <row r="11">
          <cell r="C11" t="str">
            <v>오소희</v>
          </cell>
          <cell r="E11" t="str">
            <v>인천체육고</v>
          </cell>
          <cell r="F11">
            <v>5.47</v>
          </cell>
          <cell r="G11" t="str">
            <v>-0.4</v>
          </cell>
        </row>
        <row r="12">
          <cell r="C12" t="str">
            <v>박강빈</v>
          </cell>
          <cell r="E12" t="str">
            <v>광주체육고</v>
          </cell>
          <cell r="F12">
            <v>5.12</v>
          </cell>
          <cell r="G12" t="str">
            <v>-0.1</v>
          </cell>
        </row>
        <row r="13">
          <cell r="C13" t="str">
            <v>이소현</v>
          </cell>
          <cell r="E13" t="str">
            <v>문산수억고</v>
          </cell>
          <cell r="F13">
            <v>5.1100000000000003</v>
          </cell>
          <cell r="G13" t="str">
            <v>-0.5</v>
          </cell>
        </row>
        <row r="14">
          <cell r="C14" t="str">
            <v>허정인</v>
          </cell>
          <cell r="E14" t="str">
            <v>광주체육고</v>
          </cell>
          <cell r="F14">
            <v>4.97</v>
          </cell>
          <cell r="G14" t="str">
            <v>0.4</v>
          </cell>
        </row>
        <row r="15">
          <cell r="C15" t="str">
            <v>허승채</v>
          </cell>
          <cell r="E15" t="str">
            <v>인천체육고</v>
          </cell>
          <cell r="F15">
            <v>4.45</v>
          </cell>
          <cell r="G15" t="str">
            <v>0.1</v>
          </cell>
        </row>
        <row r="16">
          <cell r="C16" t="str">
            <v>이슬기</v>
          </cell>
          <cell r="E16" t="str">
            <v>신명고</v>
          </cell>
          <cell r="F16">
            <v>4.26</v>
          </cell>
          <cell r="G16" t="str">
            <v>-0.1</v>
          </cell>
        </row>
      </sheetData>
      <sheetData sheetId="3">
        <row r="11">
          <cell r="C11" t="str">
            <v>윤선유</v>
          </cell>
          <cell r="E11" t="str">
            <v>경남체육고</v>
          </cell>
          <cell r="F11" t="str">
            <v>12.38</v>
          </cell>
          <cell r="G11" t="str">
            <v>0.2</v>
          </cell>
        </row>
        <row r="12">
          <cell r="C12" t="str">
            <v>장성이</v>
          </cell>
          <cell r="E12" t="str">
            <v>경북체육고</v>
          </cell>
          <cell r="F12" t="str">
            <v>12.35</v>
          </cell>
          <cell r="G12" t="str">
            <v>-0.4</v>
          </cell>
        </row>
        <row r="13">
          <cell r="C13" t="str">
            <v>임사랑</v>
          </cell>
          <cell r="E13" t="str">
            <v>전북체육고</v>
          </cell>
          <cell r="F13" t="str">
            <v>11.04</v>
          </cell>
          <cell r="G13" t="str">
            <v>-1.0</v>
          </cell>
        </row>
        <row r="14">
          <cell r="C14" t="str">
            <v>김나영</v>
          </cell>
          <cell r="E14" t="str">
            <v>인천체육고</v>
          </cell>
          <cell r="F14" t="str">
            <v>11.04</v>
          </cell>
          <cell r="G14" t="str">
            <v>-0.9</v>
          </cell>
        </row>
        <row r="15">
          <cell r="C15" t="str">
            <v>김예진</v>
          </cell>
          <cell r="E15" t="str">
            <v>부산체육고</v>
          </cell>
          <cell r="F15" t="str">
            <v>10.67</v>
          </cell>
          <cell r="G15" t="str">
            <v>-0.3</v>
          </cell>
        </row>
        <row r="16">
          <cell r="C16" t="str">
            <v>신려경</v>
          </cell>
          <cell r="E16" t="str">
            <v>충북체육고</v>
          </cell>
          <cell r="F16" t="str">
            <v>10.43</v>
          </cell>
          <cell r="G16" t="str">
            <v>-1.4</v>
          </cell>
        </row>
      </sheetData>
      <sheetData sheetId="4">
        <row r="11">
          <cell r="C11" t="str">
            <v>박소진</v>
          </cell>
          <cell r="E11" t="str">
            <v>금오고</v>
          </cell>
          <cell r="F11" t="str">
            <v>15.07CR</v>
          </cell>
        </row>
        <row r="12">
          <cell r="C12" t="str">
            <v>배수민</v>
          </cell>
          <cell r="E12" t="str">
            <v>금오고</v>
          </cell>
          <cell r="F12" t="str">
            <v>12.14</v>
          </cell>
        </row>
        <row r="13">
          <cell r="C13" t="str">
            <v>강현진</v>
          </cell>
          <cell r="E13" t="str">
            <v>부산체육고</v>
          </cell>
          <cell r="F13" t="str">
            <v>10.75</v>
          </cell>
        </row>
        <row r="14">
          <cell r="C14" t="str">
            <v>고효은</v>
          </cell>
          <cell r="E14" t="str">
            <v>금오고</v>
          </cell>
          <cell r="F14" t="str">
            <v>10.53</v>
          </cell>
        </row>
      </sheetData>
      <sheetData sheetId="5">
        <row r="11">
          <cell r="C11" t="str">
            <v>이혜민</v>
          </cell>
          <cell r="E11" t="str">
            <v>경북체육고</v>
          </cell>
          <cell r="F11" t="str">
            <v>47.67</v>
          </cell>
        </row>
        <row r="12">
          <cell r="C12" t="str">
            <v>이다은</v>
          </cell>
          <cell r="E12" t="str">
            <v>충남체육고</v>
          </cell>
          <cell r="F12" t="str">
            <v>43.25</v>
          </cell>
        </row>
        <row r="13">
          <cell r="C13" t="str">
            <v>황수빈</v>
          </cell>
          <cell r="E13" t="str">
            <v>포항이동고</v>
          </cell>
          <cell r="F13" t="str">
            <v>40.26</v>
          </cell>
        </row>
        <row r="14">
          <cell r="C14" t="str">
            <v>손지우</v>
          </cell>
          <cell r="E14" t="str">
            <v>경남체육고</v>
          </cell>
          <cell r="F14" t="str">
            <v>32.42</v>
          </cell>
        </row>
        <row r="15">
          <cell r="C15" t="str">
            <v>양초원</v>
          </cell>
          <cell r="E15" t="str">
            <v>대구체육고</v>
          </cell>
          <cell r="F15" t="str">
            <v>31.57</v>
          </cell>
        </row>
        <row r="16">
          <cell r="C16" t="str">
            <v>고효은</v>
          </cell>
          <cell r="E16" t="str">
            <v>금오고</v>
          </cell>
          <cell r="F16" t="str">
            <v>29.31</v>
          </cell>
        </row>
      </sheetData>
      <sheetData sheetId="6">
        <row r="11">
          <cell r="C11" t="str">
            <v>박하란</v>
          </cell>
          <cell r="E11" t="str">
            <v>대전체육고</v>
          </cell>
          <cell r="F11" t="str">
            <v>48.69</v>
          </cell>
        </row>
        <row r="12">
          <cell r="C12" t="str">
            <v>이아영</v>
          </cell>
          <cell r="E12" t="str">
            <v>전북체육고</v>
          </cell>
          <cell r="F12" t="str">
            <v>45.71</v>
          </cell>
        </row>
        <row r="13">
          <cell r="C13" t="str">
            <v>양채민</v>
          </cell>
          <cell r="E13" t="str">
            <v>전북체육고</v>
          </cell>
          <cell r="F13" t="str">
            <v>33.93</v>
          </cell>
        </row>
        <row r="14">
          <cell r="C14" t="str">
            <v>김진소</v>
          </cell>
          <cell r="E14" t="str">
            <v>예천여자고</v>
          </cell>
          <cell r="F14" t="str">
            <v>30.44</v>
          </cell>
        </row>
      </sheetData>
      <sheetData sheetId="7">
        <row r="11">
          <cell r="C11" t="str">
            <v>양석주</v>
          </cell>
          <cell r="E11" t="str">
            <v>예천여자고</v>
          </cell>
          <cell r="F11" t="str">
            <v>48.65</v>
          </cell>
        </row>
        <row r="12">
          <cell r="C12" t="str">
            <v>장예영</v>
          </cell>
          <cell r="E12" t="str">
            <v>충북체육고</v>
          </cell>
          <cell r="F12" t="str">
            <v>45.74</v>
          </cell>
        </row>
        <row r="13">
          <cell r="C13" t="str">
            <v>강현진</v>
          </cell>
          <cell r="E13" t="str">
            <v>부산체육고</v>
          </cell>
          <cell r="F13" t="str">
            <v>44.80</v>
          </cell>
        </row>
        <row r="14">
          <cell r="C14" t="str">
            <v>송채은</v>
          </cell>
          <cell r="E14" t="str">
            <v>예천여자고</v>
          </cell>
          <cell r="F14" t="str">
            <v>42.95</v>
          </cell>
        </row>
        <row r="15">
          <cell r="C15" t="str">
            <v>윤은환</v>
          </cell>
          <cell r="E15" t="str">
            <v>광주체육고</v>
          </cell>
          <cell r="F15" t="str">
            <v>42.16</v>
          </cell>
        </row>
        <row r="16">
          <cell r="C16" t="str">
            <v>김민서</v>
          </cell>
          <cell r="E16" t="str">
            <v>경기체육고</v>
          </cell>
          <cell r="F16" t="str">
            <v>39.92</v>
          </cell>
        </row>
        <row r="17">
          <cell r="C17" t="str">
            <v>김진소</v>
          </cell>
          <cell r="E17" t="str">
            <v>예천여자고</v>
          </cell>
          <cell r="F17" t="str">
            <v>37.72</v>
          </cell>
        </row>
        <row r="18">
          <cell r="C18" t="str">
            <v>최유빈</v>
          </cell>
          <cell r="E18" t="str">
            <v>인천체육고</v>
          </cell>
          <cell r="F18" t="str">
            <v>35.78</v>
          </cell>
        </row>
      </sheetData>
      <sheetData sheetId="8">
        <row r="11">
          <cell r="C11" t="str">
            <v>최은진</v>
          </cell>
          <cell r="E11" t="str">
            <v>경남체육고</v>
          </cell>
          <cell r="F11" t="str">
            <v>3,768점</v>
          </cell>
        </row>
        <row r="12">
          <cell r="C12" t="str">
            <v>반지원</v>
          </cell>
          <cell r="E12" t="str">
            <v>부산체육고</v>
          </cell>
          <cell r="F12" t="str">
            <v>3,002점</v>
          </cell>
        </row>
        <row r="13">
          <cell r="C13" t="str">
            <v>장난희</v>
          </cell>
          <cell r="E13" t="str">
            <v>한솔고</v>
          </cell>
          <cell r="F13" t="str">
            <v>2,759점</v>
          </cell>
        </row>
        <row r="14">
          <cell r="C14" t="str">
            <v>신예빈</v>
          </cell>
          <cell r="E14" t="str">
            <v>경기체육고</v>
          </cell>
          <cell r="F14" t="str">
            <v>2,574점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0.7</v>
          </cell>
        </row>
        <row r="11">
          <cell r="C11" t="str">
            <v>장환이</v>
          </cell>
          <cell r="E11" t="str">
            <v>은행고</v>
          </cell>
          <cell r="F11" t="str">
            <v>10.86</v>
          </cell>
        </row>
        <row r="12">
          <cell r="C12" t="str">
            <v>이민준</v>
          </cell>
          <cell r="E12" t="str">
            <v>경기체육고</v>
          </cell>
          <cell r="F12" t="str">
            <v>11.06</v>
          </cell>
        </row>
        <row r="13">
          <cell r="C13" t="str">
            <v>하태훈</v>
          </cell>
          <cell r="E13" t="str">
            <v>경남체육고</v>
          </cell>
          <cell r="F13" t="str">
            <v>11.21</v>
          </cell>
        </row>
        <row r="14">
          <cell r="C14" t="str">
            <v>김민제</v>
          </cell>
          <cell r="E14" t="str">
            <v>경남체육고</v>
          </cell>
          <cell r="F14" t="str">
            <v>11.22</v>
          </cell>
        </row>
        <row r="15">
          <cell r="C15" t="str">
            <v>이예준</v>
          </cell>
          <cell r="E15" t="str">
            <v>서울체육고</v>
          </cell>
          <cell r="F15" t="str">
            <v>11.36</v>
          </cell>
        </row>
        <row r="16">
          <cell r="C16" t="str">
            <v>신광근</v>
          </cell>
          <cell r="E16" t="str">
            <v>동인천고</v>
          </cell>
          <cell r="F16" t="str">
            <v>11.60</v>
          </cell>
        </row>
        <row r="17">
          <cell r="C17" t="str">
            <v>최승원</v>
          </cell>
          <cell r="E17" t="str">
            <v>경복고</v>
          </cell>
          <cell r="F17" t="str">
            <v>11.72</v>
          </cell>
        </row>
        <row r="18">
          <cell r="C18" t="str">
            <v>최성원</v>
          </cell>
          <cell r="E18" t="str">
            <v>동인천고</v>
          </cell>
          <cell r="F18" t="str">
            <v>11.79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김주찬</v>
          </cell>
          <cell r="E11" t="str">
            <v>포항대흥초</v>
          </cell>
          <cell r="F11" t="str">
            <v>2:20.40</v>
          </cell>
        </row>
        <row r="12">
          <cell r="C12" t="str">
            <v>김태산</v>
          </cell>
          <cell r="E12" t="str">
            <v>충남한울초</v>
          </cell>
          <cell r="F12" t="str">
            <v>2:21.24</v>
          </cell>
        </row>
        <row r="13">
          <cell r="C13" t="str">
            <v>김강석</v>
          </cell>
          <cell r="E13" t="str">
            <v>화순초</v>
          </cell>
          <cell r="F13" t="str">
            <v>2:21.96</v>
          </cell>
        </row>
        <row r="14">
          <cell r="C14" t="str">
            <v>최다원</v>
          </cell>
          <cell r="E14" t="str">
            <v>경북안동용상초</v>
          </cell>
          <cell r="F14" t="str">
            <v>2:24.87</v>
          </cell>
        </row>
        <row r="15">
          <cell r="C15" t="str">
            <v>김성은</v>
          </cell>
          <cell r="E15" t="str">
            <v>경기군포양정초</v>
          </cell>
          <cell r="F15" t="str">
            <v>2:25.69</v>
          </cell>
        </row>
        <row r="16">
          <cell r="C16" t="str">
            <v>배지성</v>
          </cell>
          <cell r="E16" t="str">
            <v>전북고창초</v>
          </cell>
          <cell r="F16" t="str">
            <v>2:25.79</v>
          </cell>
        </row>
        <row r="17">
          <cell r="C17" t="str">
            <v>이상현</v>
          </cell>
          <cell r="E17" t="str">
            <v>충남홍남초</v>
          </cell>
          <cell r="F17" t="str">
            <v>2:28.99</v>
          </cell>
        </row>
        <row r="18">
          <cell r="C18" t="str">
            <v>황서진</v>
          </cell>
          <cell r="E18" t="str">
            <v>문원초</v>
          </cell>
          <cell r="F18" t="str">
            <v>2:31.85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이예찬</v>
          </cell>
          <cell r="E11" t="str">
            <v>동인천고</v>
          </cell>
          <cell r="F11" t="str">
            <v>50.20</v>
          </cell>
        </row>
        <row r="12">
          <cell r="C12" t="str">
            <v>안제민</v>
          </cell>
          <cell r="E12" t="str">
            <v>덕계고</v>
          </cell>
          <cell r="F12" t="str">
            <v>50.39</v>
          </cell>
        </row>
        <row r="13">
          <cell r="C13" t="str">
            <v>김윤후</v>
          </cell>
          <cell r="E13" t="str">
            <v>서울체육고</v>
          </cell>
          <cell r="F13" t="str">
            <v>50.64</v>
          </cell>
        </row>
        <row r="14">
          <cell r="C14" t="str">
            <v>도우진</v>
          </cell>
          <cell r="E14" t="str">
            <v>문산수억고</v>
          </cell>
          <cell r="F14" t="str">
            <v>52.89</v>
          </cell>
        </row>
        <row r="15">
          <cell r="C15" t="str">
            <v>이동건</v>
          </cell>
          <cell r="E15" t="str">
            <v>덕계고</v>
          </cell>
          <cell r="F15" t="str">
            <v>52.94</v>
          </cell>
        </row>
        <row r="16">
          <cell r="C16" t="str">
            <v>현우찬</v>
          </cell>
          <cell r="E16" t="str">
            <v>남녕고</v>
          </cell>
          <cell r="F16" t="str">
            <v>53.00</v>
          </cell>
        </row>
        <row r="17">
          <cell r="C17" t="str">
            <v>박준형</v>
          </cell>
          <cell r="E17" t="str">
            <v>경복고</v>
          </cell>
          <cell r="F17" t="str">
            <v>58.80</v>
          </cell>
        </row>
        <row r="18">
          <cell r="C18" t="str">
            <v>박민수</v>
          </cell>
          <cell r="E18" t="str">
            <v>부산사대부설고</v>
          </cell>
          <cell r="F18" t="str">
            <v>1:02.10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김민재</v>
          </cell>
          <cell r="E11" t="str">
            <v>충북체육고</v>
          </cell>
          <cell r="F11" t="str">
            <v>2:07.47</v>
          </cell>
        </row>
        <row r="12">
          <cell r="C12" t="str">
            <v>최정유</v>
          </cell>
          <cell r="E12" t="str">
            <v>전남체육고</v>
          </cell>
          <cell r="F12" t="str">
            <v>2:08.33</v>
          </cell>
        </row>
        <row r="13">
          <cell r="C13" t="str">
            <v>김우성</v>
          </cell>
          <cell r="E13" t="str">
            <v>부산체육고</v>
          </cell>
          <cell r="F13" t="str">
            <v>2:09.62</v>
          </cell>
        </row>
        <row r="14">
          <cell r="C14" t="str">
            <v>이은빈</v>
          </cell>
          <cell r="E14" t="str">
            <v>충현고</v>
          </cell>
          <cell r="F14" t="str">
            <v>2:13.22</v>
          </cell>
        </row>
        <row r="15">
          <cell r="C15" t="str">
            <v>박성진</v>
          </cell>
          <cell r="E15" t="str">
            <v>경북체육고</v>
          </cell>
          <cell r="F15" t="str">
            <v>2:16.03</v>
          </cell>
        </row>
        <row r="16">
          <cell r="C16" t="str">
            <v>이태규</v>
          </cell>
          <cell r="E16" t="str">
            <v>전남체육고</v>
          </cell>
          <cell r="F16" t="str">
            <v>2:19.14</v>
          </cell>
        </row>
        <row r="17">
          <cell r="C17" t="str">
            <v>홍준석</v>
          </cell>
          <cell r="E17" t="str">
            <v>경기체육고</v>
          </cell>
          <cell r="F17" t="str">
            <v>2:20.44</v>
          </cell>
        </row>
        <row r="18">
          <cell r="C18" t="str">
            <v>이준민</v>
          </cell>
          <cell r="E18" t="str">
            <v>경복고</v>
          </cell>
          <cell r="F18" t="str">
            <v>2:26.96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11">
          <cell r="C11" t="str">
            <v>오준석</v>
          </cell>
          <cell r="E11" t="str">
            <v>인천체육고</v>
          </cell>
          <cell r="F11" t="str">
            <v>16:11.02</v>
          </cell>
        </row>
        <row r="12">
          <cell r="C12" t="str">
            <v>심주완</v>
          </cell>
          <cell r="E12" t="str">
            <v>배문고</v>
          </cell>
          <cell r="F12" t="str">
            <v>16:17.14</v>
          </cell>
        </row>
        <row r="13">
          <cell r="C13" t="str">
            <v>최중민</v>
          </cell>
          <cell r="E13" t="str">
            <v>강릉명륜고</v>
          </cell>
          <cell r="F13" t="str">
            <v>16:20.16</v>
          </cell>
        </row>
        <row r="14">
          <cell r="C14" t="str">
            <v>김주현</v>
          </cell>
          <cell r="E14" t="str">
            <v>단양고</v>
          </cell>
          <cell r="F14" t="str">
            <v>16:55.98</v>
          </cell>
        </row>
        <row r="15">
          <cell r="C15" t="str">
            <v>이재빈</v>
          </cell>
          <cell r="E15" t="str">
            <v>양정고</v>
          </cell>
          <cell r="F15" t="str">
            <v>17:24.68</v>
          </cell>
        </row>
        <row r="16">
          <cell r="C16" t="str">
            <v>고석준</v>
          </cell>
          <cell r="E16" t="str">
            <v>남녕고</v>
          </cell>
          <cell r="F16" t="str">
            <v>17:38.73</v>
          </cell>
        </row>
        <row r="17">
          <cell r="C17" t="str">
            <v>김동희</v>
          </cell>
          <cell r="E17" t="str">
            <v>단양고</v>
          </cell>
          <cell r="F17" t="str">
            <v>17:56.24</v>
          </cell>
        </row>
        <row r="18">
          <cell r="C18" t="str">
            <v>박연수</v>
          </cell>
          <cell r="E18" t="str">
            <v>단양고</v>
          </cell>
          <cell r="F18" t="str">
            <v>18:02.04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8">
          <cell r="G8" t="str">
            <v>1.1</v>
          </cell>
        </row>
        <row r="11">
          <cell r="C11" t="str">
            <v>김태현</v>
          </cell>
          <cell r="E11" t="str">
            <v>부산체육고</v>
          </cell>
          <cell r="F11" t="str">
            <v>18.53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높이"/>
      <sheetName val="멀리"/>
      <sheetName val="창"/>
    </sheetNames>
    <sheetDataSet>
      <sheetData sheetId="0">
        <row r="11">
          <cell r="C11" t="str">
            <v>윤준호</v>
          </cell>
          <cell r="E11" t="str">
            <v>광주체육고</v>
          </cell>
          <cell r="F11" t="str">
            <v>1.90</v>
          </cell>
        </row>
        <row r="12">
          <cell r="C12" t="str">
            <v>이민석</v>
          </cell>
          <cell r="E12" t="str">
            <v>인천체육고</v>
          </cell>
          <cell r="F12" t="str">
            <v>1.85</v>
          </cell>
        </row>
        <row r="13">
          <cell r="C13" t="str">
            <v>오명근</v>
          </cell>
          <cell r="E13" t="str">
            <v>경북체육고</v>
          </cell>
          <cell r="F13" t="str">
            <v>1.85</v>
          </cell>
        </row>
        <row r="14">
          <cell r="C14" t="str">
            <v>최은우</v>
          </cell>
          <cell r="E14" t="str">
            <v>충남체육고</v>
          </cell>
          <cell r="F14" t="str">
            <v>1.80</v>
          </cell>
        </row>
        <row r="15">
          <cell r="C15" t="str">
            <v>김준기</v>
          </cell>
          <cell r="E15" t="str">
            <v>부산체육고</v>
          </cell>
          <cell r="F15" t="str">
            <v>1.80</v>
          </cell>
        </row>
        <row r="16">
          <cell r="C16" t="str">
            <v>이성윤</v>
          </cell>
          <cell r="E16" t="str">
            <v>충남고</v>
          </cell>
          <cell r="F16" t="str">
            <v>1.75</v>
          </cell>
        </row>
      </sheetData>
      <sheetData sheetId="1">
        <row r="11">
          <cell r="C11" t="str">
            <v>김광섭</v>
          </cell>
          <cell r="E11" t="str">
            <v>충남체육고</v>
          </cell>
          <cell r="F11" t="str">
            <v>6.85</v>
          </cell>
          <cell r="G11" t="str">
            <v>-0.3</v>
          </cell>
        </row>
        <row r="12">
          <cell r="C12" t="str">
            <v>김건우</v>
          </cell>
          <cell r="E12" t="str">
            <v>전북체육고</v>
          </cell>
          <cell r="F12" t="str">
            <v>6.82</v>
          </cell>
          <cell r="G12" t="str">
            <v>-0.7</v>
          </cell>
        </row>
        <row r="13">
          <cell r="C13" t="str">
            <v>조민혁</v>
          </cell>
          <cell r="E13" t="str">
            <v>경남체육고</v>
          </cell>
          <cell r="F13" t="str">
            <v>6.60</v>
          </cell>
          <cell r="G13" t="str">
            <v>-0.4</v>
          </cell>
        </row>
        <row r="14">
          <cell r="C14" t="str">
            <v>신은상</v>
          </cell>
          <cell r="E14" t="str">
            <v>광주체육고</v>
          </cell>
          <cell r="F14" t="str">
            <v>6.50</v>
          </cell>
          <cell r="G14" t="str">
            <v>0.1</v>
          </cell>
        </row>
        <row r="15">
          <cell r="C15" t="str">
            <v>남궁준</v>
          </cell>
          <cell r="E15" t="str">
            <v>광주체육고</v>
          </cell>
          <cell r="F15" t="str">
            <v>6.36</v>
          </cell>
          <cell r="G15" t="str">
            <v>-0.4</v>
          </cell>
        </row>
        <row r="16">
          <cell r="C16" t="str">
            <v>신준혁</v>
          </cell>
          <cell r="E16" t="str">
            <v>충북체육고</v>
          </cell>
          <cell r="F16" t="str">
            <v>6.33</v>
          </cell>
          <cell r="G16" t="str">
            <v>0.4</v>
          </cell>
        </row>
        <row r="17">
          <cell r="C17" t="str">
            <v>차성민</v>
          </cell>
          <cell r="E17" t="str">
            <v>경기체육고</v>
          </cell>
          <cell r="F17" t="str">
            <v>6.30</v>
          </cell>
          <cell r="G17" t="str">
            <v>1.0</v>
          </cell>
        </row>
        <row r="18">
          <cell r="C18" t="str">
            <v>이정수</v>
          </cell>
          <cell r="E18" t="str">
            <v>부산사대부설고</v>
          </cell>
          <cell r="F18" t="str">
            <v>6.17</v>
          </cell>
          <cell r="G18" t="str">
            <v>0.3</v>
          </cell>
        </row>
      </sheetData>
      <sheetData sheetId="2">
        <row r="11">
          <cell r="C11" t="str">
            <v>허규만</v>
          </cell>
          <cell r="E11" t="str">
            <v>충남체육고</v>
          </cell>
          <cell r="F11" t="str">
            <v>57.66</v>
          </cell>
        </row>
        <row r="12">
          <cell r="C12" t="str">
            <v>김종민</v>
          </cell>
          <cell r="E12" t="str">
            <v>충남체육고</v>
          </cell>
          <cell r="F12" t="str">
            <v>57.08</v>
          </cell>
        </row>
        <row r="13">
          <cell r="C13" t="str">
            <v>김서준</v>
          </cell>
          <cell r="E13" t="str">
            <v>충북체육고</v>
          </cell>
          <cell r="F13" t="str">
            <v>43.07</v>
          </cell>
        </row>
        <row r="14">
          <cell r="C14" t="str">
            <v>이은우</v>
          </cell>
          <cell r="E14" t="str">
            <v>경남체육고</v>
          </cell>
          <cell r="F14" t="str">
            <v>42.75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-0.1</v>
          </cell>
        </row>
        <row r="11">
          <cell r="C11" t="str">
            <v>최지현</v>
          </cell>
          <cell r="E11" t="str">
            <v>경북체육고</v>
          </cell>
          <cell r="F11" t="str">
            <v>12.41</v>
          </cell>
        </row>
        <row r="12">
          <cell r="C12" t="str">
            <v>박지영</v>
          </cell>
          <cell r="E12" t="str">
            <v>경북체육고</v>
          </cell>
          <cell r="F12" t="str">
            <v>12.52</v>
          </cell>
        </row>
        <row r="13">
          <cell r="C13" t="str">
            <v>최윤채</v>
          </cell>
          <cell r="E13" t="str">
            <v>경북체육고</v>
          </cell>
          <cell r="F13" t="str">
            <v>12.80</v>
          </cell>
        </row>
        <row r="14">
          <cell r="C14" t="str">
            <v>강윤지</v>
          </cell>
          <cell r="E14" t="str">
            <v>문산수억고</v>
          </cell>
          <cell r="F14" t="str">
            <v>13.11</v>
          </cell>
        </row>
        <row r="15">
          <cell r="C15" t="str">
            <v>노연우</v>
          </cell>
          <cell r="E15" t="str">
            <v>남한고</v>
          </cell>
          <cell r="F15" t="str">
            <v>13.13</v>
          </cell>
        </row>
        <row r="16">
          <cell r="C16" t="str">
            <v>오주아</v>
          </cell>
          <cell r="E16" t="str">
            <v>서울체육고</v>
          </cell>
          <cell r="F16" t="str">
            <v>13.17</v>
          </cell>
        </row>
        <row r="17">
          <cell r="C17" t="str">
            <v>이홍</v>
          </cell>
          <cell r="E17" t="str">
            <v>서울체육고</v>
          </cell>
          <cell r="F17" t="str">
            <v>14.14</v>
          </cell>
        </row>
        <row r="18">
          <cell r="C18" t="str">
            <v>마혜정</v>
          </cell>
          <cell r="E18" t="str">
            <v>경남체육고</v>
          </cell>
          <cell r="F18" t="str">
            <v>14.25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11">
          <cell r="C11" t="str">
            <v>한예은</v>
          </cell>
          <cell r="E11" t="str">
            <v>덕계고</v>
          </cell>
          <cell r="F11" t="str">
            <v>1:03.30</v>
          </cell>
        </row>
        <row r="12">
          <cell r="C12" t="str">
            <v>김채아</v>
          </cell>
          <cell r="E12" t="str">
            <v>광주중앙고</v>
          </cell>
          <cell r="F12" t="str">
            <v>1:04.61</v>
          </cell>
        </row>
        <row r="13">
          <cell r="C13" t="str">
            <v>이소연</v>
          </cell>
          <cell r="E13" t="str">
            <v>광주중앙고</v>
          </cell>
          <cell r="F13" t="str">
            <v>1:05.39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김나경</v>
          </cell>
          <cell r="E11" t="str">
            <v>서울신정고</v>
          </cell>
          <cell r="F11" t="str">
            <v>2:22.57</v>
          </cell>
        </row>
        <row r="12">
          <cell r="C12" t="str">
            <v>신지우</v>
          </cell>
          <cell r="E12" t="str">
            <v>장항고</v>
          </cell>
          <cell r="F12" t="str">
            <v>2:24.73</v>
          </cell>
        </row>
        <row r="13">
          <cell r="C13" t="str">
            <v>김민정</v>
          </cell>
          <cell r="E13" t="str">
            <v>천안쌍용고</v>
          </cell>
          <cell r="F13" t="str">
            <v>2:26.10</v>
          </cell>
        </row>
        <row r="14">
          <cell r="C14" t="str">
            <v>강민서</v>
          </cell>
          <cell r="E14" t="str">
            <v>충북체육고</v>
          </cell>
          <cell r="F14" t="str">
            <v>2:30.13</v>
          </cell>
        </row>
        <row r="15">
          <cell r="C15" t="str">
            <v>최수빈</v>
          </cell>
          <cell r="E15" t="str">
            <v>충남체육고</v>
          </cell>
          <cell r="F15" t="str">
            <v>2:33.49</v>
          </cell>
        </row>
        <row r="16">
          <cell r="C16" t="str">
            <v>장밀아</v>
          </cell>
          <cell r="E16" t="str">
            <v>전남체육고</v>
          </cell>
          <cell r="F16" t="str">
            <v>2:33.94</v>
          </cell>
        </row>
        <row r="17">
          <cell r="C17" t="str">
            <v>김유진</v>
          </cell>
          <cell r="E17" t="str">
            <v>서울신정고</v>
          </cell>
          <cell r="F17" t="str">
            <v>2:34.61</v>
          </cell>
        </row>
        <row r="18">
          <cell r="C18" t="str">
            <v>박리우</v>
          </cell>
          <cell r="E18" t="str">
            <v>속초여자고</v>
          </cell>
          <cell r="F18" t="str">
            <v>2:39.25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11">
          <cell r="C11" t="str">
            <v>김미정</v>
          </cell>
          <cell r="E11" t="str">
            <v>충남체육고</v>
          </cell>
          <cell r="F11" t="str">
            <v>19:36.92</v>
          </cell>
        </row>
        <row r="12">
          <cell r="C12" t="str">
            <v>손현지</v>
          </cell>
          <cell r="E12" t="str">
            <v>경기체육고</v>
          </cell>
          <cell r="F12" t="str">
            <v>19:55.29</v>
          </cell>
        </row>
        <row r="13">
          <cell r="C13" t="str">
            <v>한진희</v>
          </cell>
          <cell r="E13" t="str">
            <v>경북체육고</v>
          </cell>
          <cell r="F13" t="str">
            <v>20:08.88</v>
          </cell>
        </row>
        <row r="14">
          <cell r="C14" t="str">
            <v>임서희</v>
          </cell>
          <cell r="E14" t="str">
            <v>전남체육고</v>
          </cell>
          <cell r="F14" t="str">
            <v>20:45.39</v>
          </cell>
        </row>
        <row r="15">
          <cell r="C15" t="str">
            <v>박지빈</v>
          </cell>
          <cell r="E15" t="str">
            <v>경기체육고</v>
          </cell>
          <cell r="F15" t="str">
            <v>21:44.94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8">
          <cell r="G8" t="str">
            <v>2.4</v>
          </cell>
        </row>
        <row r="11">
          <cell r="C11" t="str">
            <v>장난희</v>
          </cell>
          <cell r="E11" t="str">
            <v>한솔고</v>
          </cell>
          <cell r="F11" t="str">
            <v>16.35</v>
          </cell>
        </row>
        <row r="12">
          <cell r="C12" t="str">
            <v>최윤희</v>
          </cell>
          <cell r="E12" t="str">
            <v>덕계고</v>
          </cell>
          <cell r="F12" t="str">
            <v>17.37</v>
          </cell>
        </row>
        <row r="13">
          <cell r="C13" t="str">
            <v>손영빈</v>
          </cell>
          <cell r="E13" t="str">
            <v>신명고</v>
          </cell>
          <cell r="F13" t="str">
            <v>17.86</v>
          </cell>
        </row>
        <row r="14">
          <cell r="C14" t="str">
            <v>황세정</v>
          </cell>
          <cell r="E14" t="str">
            <v>충현고</v>
          </cell>
          <cell r="F14" t="str">
            <v>18.72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높이"/>
      <sheetName val="멀리"/>
      <sheetName val="포환"/>
    </sheetNames>
    <sheetDataSet>
      <sheetData sheetId="0">
        <row r="11">
          <cell r="C11" t="str">
            <v>곽시헌</v>
          </cell>
          <cell r="E11" t="str">
            <v>충북장야초</v>
          </cell>
          <cell r="F11" t="str">
            <v>1.65 CR</v>
          </cell>
        </row>
        <row r="12">
          <cell r="C12" t="str">
            <v>송우주</v>
          </cell>
          <cell r="E12" t="str">
            <v>포항양덕초</v>
          </cell>
          <cell r="F12" t="str">
            <v>1.59</v>
          </cell>
        </row>
        <row r="13">
          <cell r="C13" t="str">
            <v>송인우</v>
          </cell>
          <cell r="E13" t="str">
            <v>양산서남초</v>
          </cell>
          <cell r="F13" t="str">
            <v>1.56</v>
          </cell>
        </row>
        <row r="14">
          <cell r="C14" t="str">
            <v>이민우</v>
          </cell>
          <cell r="E14" t="str">
            <v>서울당서초</v>
          </cell>
          <cell r="F14" t="str">
            <v>1.53</v>
          </cell>
        </row>
        <row r="15">
          <cell r="C15" t="str">
            <v>장예준</v>
          </cell>
          <cell r="E15" t="str">
            <v>전남성산초</v>
          </cell>
          <cell r="F15" t="str">
            <v>1.53</v>
          </cell>
        </row>
        <row r="16">
          <cell r="C16" t="str">
            <v>김재형</v>
          </cell>
          <cell r="E16" t="str">
            <v>전남영광초</v>
          </cell>
          <cell r="F16" t="str">
            <v>1.50</v>
          </cell>
        </row>
        <row r="17">
          <cell r="C17" t="str">
            <v>양지원</v>
          </cell>
          <cell r="E17" t="str">
            <v>화순초</v>
          </cell>
          <cell r="F17" t="str">
            <v>1.45</v>
          </cell>
        </row>
        <row r="18">
          <cell r="C18" t="str">
            <v>오준석</v>
          </cell>
          <cell r="E18" t="str">
            <v>경기신하초</v>
          </cell>
          <cell r="F18" t="str">
            <v>1.40</v>
          </cell>
        </row>
      </sheetData>
      <sheetData sheetId="1">
        <row r="11">
          <cell r="C11" t="str">
            <v>장순민</v>
          </cell>
          <cell r="E11" t="str">
            <v>경기금향초</v>
          </cell>
          <cell r="F11" t="str">
            <v>5.58</v>
          </cell>
          <cell r="G11" t="str">
            <v>-0.2</v>
          </cell>
        </row>
        <row r="12">
          <cell r="C12" t="str">
            <v>차해린</v>
          </cell>
          <cell r="E12" t="str">
            <v>인천서창초</v>
          </cell>
          <cell r="F12" t="str">
            <v>5.00</v>
          </cell>
          <cell r="G12" t="str">
            <v>-0.6</v>
          </cell>
        </row>
        <row r="13">
          <cell r="C13" t="str">
            <v>박민영</v>
          </cell>
          <cell r="E13" t="str">
            <v>세종조치원대동초</v>
          </cell>
          <cell r="F13" t="str">
            <v>4.87</v>
          </cell>
          <cell r="G13" t="str">
            <v>-0.5</v>
          </cell>
        </row>
        <row r="14">
          <cell r="C14" t="str">
            <v>최혁</v>
          </cell>
          <cell r="E14" t="str">
            <v>경북김천동신초</v>
          </cell>
          <cell r="F14" t="str">
            <v>4.83</v>
          </cell>
          <cell r="G14" t="str">
            <v>0.1</v>
          </cell>
        </row>
        <row r="15">
          <cell r="C15" t="str">
            <v>이수형</v>
          </cell>
          <cell r="E15" t="str">
            <v>경기서면초</v>
          </cell>
          <cell r="F15" t="str">
            <v>4.79</v>
          </cell>
          <cell r="G15" t="str">
            <v>-0.0</v>
          </cell>
        </row>
        <row r="16">
          <cell r="C16" t="str">
            <v>민경민</v>
          </cell>
          <cell r="E16" t="str">
            <v>세종조치원대동초</v>
          </cell>
          <cell r="F16" t="str">
            <v>4.77</v>
          </cell>
          <cell r="G16" t="str">
            <v>-0.4</v>
          </cell>
        </row>
        <row r="17">
          <cell r="C17" t="str">
            <v>함민재</v>
          </cell>
          <cell r="E17" t="str">
            <v>충남서천초</v>
          </cell>
          <cell r="F17" t="str">
            <v>4.59</v>
          </cell>
          <cell r="G17" t="str">
            <v>-0.0</v>
          </cell>
        </row>
        <row r="18">
          <cell r="C18" t="str">
            <v>박순율</v>
          </cell>
          <cell r="E18" t="str">
            <v>충남서산서남초</v>
          </cell>
          <cell r="F18" t="str">
            <v>4.46</v>
          </cell>
          <cell r="G18" t="str">
            <v>0.2</v>
          </cell>
        </row>
      </sheetData>
      <sheetData sheetId="2">
        <row r="11">
          <cell r="C11" t="str">
            <v>김환진</v>
          </cell>
          <cell r="E11" t="str">
            <v>경북의성다인초</v>
          </cell>
          <cell r="F11" t="str">
            <v>11.47</v>
          </cell>
        </row>
        <row r="12">
          <cell r="C12" t="str">
            <v>전강혁</v>
          </cell>
          <cell r="E12" t="str">
            <v>전북삼례중앙초</v>
          </cell>
          <cell r="F12" t="str">
            <v>11.29</v>
          </cell>
        </row>
        <row r="13">
          <cell r="C13" t="str">
            <v>서태원</v>
          </cell>
          <cell r="E13" t="str">
            <v>충주용산초</v>
          </cell>
          <cell r="F13" t="str">
            <v>11.19</v>
          </cell>
        </row>
        <row r="14">
          <cell r="C14" t="str">
            <v>이현욱</v>
          </cell>
          <cell r="E14" t="str">
            <v>인제남초</v>
          </cell>
          <cell r="F14" t="str">
            <v>10.84</v>
          </cell>
        </row>
        <row r="15">
          <cell r="C15" t="str">
            <v>박승우</v>
          </cell>
          <cell r="E15" t="str">
            <v>포항원동초</v>
          </cell>
          <cell r="F15" t="str">
            <v>10.60</v>
          </cell>
        </row>
        <row r="16">
          <cell r="C16" t="str">
            <v>박중현</v>
          </cell>
          <cell r="E16" t="str">
            <v>충북동성초</v>
          </cell>
          <cell r="F16" t="str">
            <v>10.02</v>
          </cell>
        </row>
        <row r="17">
          <cell r="C17" t="str">
            <v>윤병현</v>
          </cell>
          <cell r="E17" t="str">
            <v>충주용산초</v>
          </cell>
          <cell r="F17" t="str">
            <v>9.57</v>
          </cell>
        </row>
        <row r="18">
          <cell r="C18" t="str">
            <v>김지환</v>
          </cell>
          <cell r="E18" t="str">
            <v>서울증산초</v>
          </cell>
          <cell r="F18" t="str">
            <v>9.55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높이X"/>
      <sheetName val="멀리"/>
      <sheetName val="창"/>
    </sheetNames>
    <sheetDataSet>
      <sheetData sheetId="0"/>
      <sheetData sheetId="1">
        <row r="11">
          <cell r="C11" t="str">
            <v>김수지</v>
          </cell>
          <cell r="E11" t="str">
            <v>경북체육고</v>
          </cell>
          <cell r="F11" t="str">
            <v>5.60</v>
          </cell>
          <cell r="G11" t="str">
            <v>0.1</v>
          </cell>
        </row>
        <row r="12">
          <cell r="C12" t="str">
            <v>강서영</v>
          </cell>
          <cell r="E12" t="str">
            <v>전북체육고</v>
          </cell>
          <cell r="F12" t="str">
            <v>5.38</v>
          </cell>
          <cell r="G12" t="str">
            <v>-0.8</v>
          </cell>
        </row>
        <row r="13">
          <cell r="C13" t="str">
            <v>신소민</v>
          </cell>
          <cell r="E13" t="str">
            <v>가평고</v>
          </cell>
          <cell r="F13" t="str">
            <v>5.38</v>
          </cell>
          <cell r="G13" t="str">
            <v>-0.6</v>
          </cell>
        </row>
        <row r="14">
          <cell r="C14" t="str">
            <v>주가은</v>
          </cell>
          <cell r="E14" t="str">
            <v>대전체육고</v>
          </cell>
          <cell r="F14" t="str">
            <v>4.73</v>
          </cell>
          <cell r="G14" t="str">
            <v>-0.3</v>
          </cell>
        </row>
        <row r="15">
          <cell r="C15" t="str">
            <v>홍주아</v>
          </cell>
          <cell r="E15" t="str">
            <v>인천체육고</v>
          </cell>
          <cell r="F15" t="str">
            <v>4.63</v>
          </cell>
          <cell r="G15" t="str">
            <v>-0.6</v>
          </cell>
        </row>
        <row r="16">
          <cell r="C16" t="str">
            <v>이한아</v>
          </cell>
          <cell r="E16" t="str">
            <v>구로고</v>
          </cell>
          <cell r="F16" t="str">
            <v>4.49</v>
          </cell>
          <cell r="G16" t="str">
            <v>0.1</v>
          </cell>
        </row>
        <row r="17">
          <cell r="C17" t="str">
            <v>양승주</v>
          </cell>
          <cell r="E17" t="str">
            <v>구로고</v>
          </cell>
          <cell r="F17" t="str">
            <v>4.37</v>
          </cell>
          <cell r="G17" t="str">
            <v>0.3</v>
          </cell>
        </row>
      </sheetData>
      <sheetData sheetId="2">
        <row r="11">
          <cell r="C11" t="str">
            <v>최서영</v>
          </cell>
          <cell r="E11" t="str">
            <v>목포문태고</v>
          </cell>
          <cell r="F11" t="str">
            <v>29.30</v>
          </cell>
        </row>
        <row r="12">
          <cell r="C12" t="str">
            <v>손지우</v>
          </cell>
          <cell r="E12" t="str">
            <v>경남체육고</v>
          </cell>
          <cell r="F12" t="str">
            <v>28.29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1.1</v>
          </cell>
        </row>
        <row r="11">
          <cell r="C11" t="str">
            <v>서예준</v>
          </cell>
          <cell r="E11" t="str">
            <v>압량중</v>
          </cell>
          <cell r="F11" t="str">
            <v>10.76 CR</v>
          </cell>
        </row>
        <row r="12">
          <cell r="C12" t="str">
            <v>신동하</v>
          </cell>
          <cell r="E12" t="str">
            <v>오태중</v>
          </cell>
          <cell r="F12" t="str">
            <v>11.20</v>
          </cell>
        </row>
        <row r="13">
          <cell r="C13" t="str">
            <v>김태성</v>
          </cell>
          <cell r="E13" t="str">
            <v>부원중</v>
          </cell>
          <cell r="F13" t="str">
            <v>11.28</v>
          </cell>
        </row>
        <row r="14">
          <cell r="C14" t="str">
            <v>정준우</v>
          </cell>
          <cell r="E14" t="str">
            <v>월배중</v>
          </cell>
          <cell r="F14" t="str">
            <v>11.41</v>
          </cell>
        </row>
        <row r="15">
          <cell r="C15" t="str">
            <v>나예준</v>
          </cell>
          <cell r="E15" t="str">
            <v>선주중</v>
          </cell>
          <cell r="F15" t="str">
            <v>11.64</v>
          </cell>
        </row>
        <row r="16">
          <cell r="C16" t="str">
            <v>박태언</v>
          </cell>
          <cell r="E16" t="str">
            <v>광주체육중</v>
          </cell>
          <cell r="F16" t="str">
            <v>11.67</v>
          </cell>
        </row>
        <row r="17">
          <cell r="C17" t="str">
            <v>권태준</v>
          </cell>
          <cell r="E17" t="str">
            <v>천호중</v>
          </cell>
          <cell r="F17" t="str">
            <v>11.70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1.7</v>
          </cell>
        </row>
        <row r="11">
          <cell r="C11" t="str">
            <v>서예준</v>
          </cell>
          <cell r="E11" t="str">
            <v>압량중</v>
          </cell>
          <cell r="F11" t="str">
            <v>21.98 CR</v>
          </cell>
        </row>
        <row r="12">
          <cell r="C12" t="str">
            <v>정준우</v>
          </cell>
          <cell r="E12" t="str">
            <v>월배중</v>
          </cell>
          <cell r="F12" t="str">
            <v>22.34</v>
          </cell>
        </row>
        <row r="13">
          <cell r="C13" t="str">
            <v>오예준</v>
          </cell>
          <cell r="E13" t="str">
            <v>인천남중</v>
          </cell>
          <cell r="F13" t="str">
            <v>22.91</v>
          </cell>
        </row>
        <row r="14">
          <cell r="C14" t="str">
            <v>이건호</v>
          </cell>
          <cell r="E14" t="str">
            <v>부산대신중</v>
          </cell>
          <cell r="F14" t="str">
            <v>23.33</v>
          </cell>
        </row>
        <row r="15">
          <cell r="C15" t="str">
            <v>정찬민</v>
          </cell>
          <cell r="E15" t="str">
            <v>문산수억중</v>
          </cell>
          <cell r="F15" t="str">
            <v>23.37</v>
          </cell>
        </row>
        <row r="16">
          <cell r="C16" t="str">
            <v>최예준</v>
          </cell>
          <cell r="E16" t="str">
            <v>덕정중</v>
          </cell>
          <cell r="F16" t="str">
            <v>23.55</v>
          </cell>
        </row>
        <row r="17">
          <cell r="C17" t="str">
            <v>이반석</v>
          </cell>
          <cell r="E17" t="str">
            <v>이리동중</v>
          </cell>
          <cell r="F17" t="str">
            <v>23.80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김태성</v>
          </cell>
          <cell r="E11" t="str">
            <v>부원중</v>
          </cell>
          <cell r="F11" t="str">
            <v>50.52</v>
          </cell>
        </row>
        <row r="12">
          <cell r="C12" t="str">
            <v>오예준</v>
          </cell>
          <cell r="E12" t="str">
            <v>인천남중</v>
          </cell>
          <cell r="F12" t="str">
            <v>51.23</v>
          </cell>
        </row>
        <row r="13">
          <cell r="C13" t="str">
            <v>김현웅</v>
          </cell>
          <cell r="E13" t="str">
            <v>수성중</v>
          </cell>
          <cell r="F13" t="str">
            <v>51.89</v>
          </cell>
        </row>
        <row r="14">
          <cell r="C14" t="str">
            <v>김시후</v>
          </cell>
          <cell r="E14" t="str">
            <v>부천부곡중</v>
          </cell>
          <cell r="F14" t="str">
            <v>53.11</v>
          </cell>
        </row>
        <row r="15">
          <cell r="C15" t="str">
            <v>임재우</v>
          </cell>
          <cell r="E15" t="str">
            <v>부원중</v>
          </cell>
          <cell r="F15" t="str">
            <v>53.72</v>
          </cell>
        </row>
        <row r="16">
          <cell r="C16" t="str">
            <v>윤한이</v>
          </cell>
          <cell r="E16" t="str">
            <v>진해냉천중</v>
          </cell>
          <cell r="F16" t="str">
            <v>55.40</v>
          </cell>
        </row>
        <row r="17">
          <cell r="C17" t="str">
            <v>김현민</v>
          </cell>
          <cell r="E17" t="str">
            <v>월촌중</v>
          </cell>
          <cell r="F17" t="str">
            <v>55.63</v>
          </cell>
        </row>
        <row r="18">
          <cell r="C18" t="str">
            <v>김지원</v>
          </cell>
          <cell r="E18" t="str">
            <v>월촌중</v>
          </cell>
          <cell r="F18" t="str">
            <v>1:01.19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김승엽</v>
          </cell>
          <cell r="E11" t="str">
            <v>대전체육중</v>
          </cell>
          <cell r="F11" t="str">
            <v>2:00.09</v>
          </cell>
        </row>
        <row r="12">
          <cell r="C12" t="str">
            <v>백금동</v>
          </cell>
          <cell r="E12" t="str">
            <v>외동중</v>
          </cell>
          <cell r="F12" t="str">
            <v>2:01.24</v>
          </cell>
        </row>
        <row r="13">
          <cell r="C13" t="str">
            <v>권재윤</v>
          </cell>
          <cell r="E13" t="str">
            <v>점촌중</v>
          </cell>
          <cell r="F13" t="str">
            <v>2:02.59</v>
          </cell>
        </row>
        <row r="14">
          <cell r="C14" t="str">
            <v>윤종재</v>
          </cell>
          <cell r="E14" t="str">
            <v>미리벌중</v>
          </cell>
          <cell r="F14" t="str">
            <v>2:08.45</v>
          </cell>
        </row>
        <row r="15">
          <cell r="C15" t="str">
            <v>박현수</v>
          </cell>
          <cell r="E15" t="str">
            <v>거창중</v>
          </cell>
          <cell r="F15" t="str">
            <v>2:12.18</v>
          </cell>
        </row>
        <row r="16">
          <cell r="C16" t="str">
            <v>윤지원</v>
          </cell>
          <cell r="E16" t="str">
            <v>거창중</v>
          </cell>
          <cell r="F16" t="str">
            <v>2:12.18</v>
          </cell>
        </row>
        <row r="17">
          <cell r="C17" t="str">
            <v>권동근</v>
          </cell>
          <cell r="E17" t="str">
            <v>온양용화중</v>
          </cell>
          <cell r="F17" t="str">
            <v>2:12.99</v>
          </cell>
        </row>
        <row r="18">
          <cell r="C18" t="str">
            <v>장준영</v>
          </cell>
          <cell r="E18" t="str">
            <v>서천중</v>
          </cell>
          <cell r="F18" t="str">
            <v>2:14.56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심경우</v>
          </cell>
          <cell r="E11" t="str">
            <v>대구체육중</v>
          </cell>
          <cell r="F11" t="str">
            <v>4:16.32</v>
          </cell>
        </row>
        <row r="12">
          <cell r="C12" t="str">
            <v>김주한</v>
          </cell>
          <cell r="E12" t="str">
            <v>배문중</v>
          </cell>
          <cell r="F12" t="str">
            <v>4:17.74</v>
          </cell>
        </row>
        <row r="13">
          <cell r="C13" t="str">
            <v>권오을</v>
          </cell>
          <cell r="E13" t="str">
            <v>영주중</v>
          </cell>
          <cell r="F13" t="str">
            <v>4:22.04</v>
          </cell>
        </row>
        <row r="14">
          <cell r="C14" t="str">
            <v>김동연</v>
          </cell>
          <cell r="E14" t="str">
            <v>신주중</v>
          </cell>
          <cell r="F14" t="str">
            <v>4:23.91</v>
          </cell>
        </row>
        <row r="15">
          <cell r="C15" t="str">
            <v>김승엽</v>
          </cell>
          <cell r="E15" t="str">
            <v>대전체육중</v>
          </cell>
          <cell r="F15" t="str">
            <v>4:29.91</v>
          </cell>
        </row>
        <row r="16">
          <cell r="C16" t="str">
            <v>김경운</v>
          </cell>
          <cell r="E16" t="str">
            <v>광주체육중</v>
          </cell>
          <cell r="F16" t="str">
            <v>4:30.63</v>
          </cell>
        </row>
        <row r="17">
          <cell r="C17" t="str">
            <v>유형원</v>
          </cell>
          <cell r="E17" t="str">
            <v>배문중</v>
          </cell>
          <cell r="F17" t="str">
            <v>4:31.17</v>
          </cell>
        </row>
        <row r="18">
          <cell r="C18" t="str">
            <v>손태욱</v>
          </cell>
          <cell r="E18" t="str">
            <v>부원중</v>
          </cell>
          <cell r="F18" t="str">
            <v>4:32.54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11">
          <cell r="C11" t="str">
            <v>심경우</v>
          </cell>
          <cell r="E11" t="str">
            <v>대구체육중</v>
          </cell>
          <cell r="F11" t="str">
            <v>9:15.44</v>
          </cell>
        </row>
        <row r="12">
          <cell r="C12" t="str">
            <v>김동연</v>
          </cell>
          <cell r="E12" t="str">
            <v>신주중</v>
          </cell>
          <cell r="F12" t="str">
            <v>9:23.57</v>
          </cell>
        </row>
        <row r="13">
          <cell r="C13" t="str">
            <v>정찬솔</v>
          </cell>
          <cell r="E13" t="str">
            <v>대구체육중</v>
          </cell>
          <cell r="F13" t="str">
            <v>9:31.56</v>
          </cell>
        </row>
        <row r="14">
          <cell r="C14" t="str">
            <v>왕현빈</v>
          </cell>
          <cell r="E14" t="str">
            <v>경주중</v>
          </cell>
          <cell r="F14" t="str">
            <v>9:39.21</v>
          </cell>
        </row>
        <row r="15">
          <cell r="C15" t="str">
            <v>가보현</v>
          </cell>
          <cell r="E15" t="str">
            <v>서산중</v>
          </cell>
          <cell r="F15" t="str">
            <v>9:41.02</v>
          </cell>
        </row>
        <row r="16">
          <cell r="C16" t="str">
            <v>권오을</v>
          </cell>
          <cell r="E16" t="str">
            <v>영주중</v>
          </cell>
          <cell r="F16" t="str">
            <v>9:47.92</v>
          </cell>
        </row>
        <row r="17">
          <cell r="C17" t="str">
            <v>전유찬</v>
          </cell>
          <cell r="E17" t="str">
            <v>전남체육중</v>
          </cell>
          <cell r="F17" t="str">
            <v>9:54.56</v>
          </cell>
        </row>
        <row r="18">
          <cell r="C18" t="str">
            <v>유형원</v>
          </cell>
          <cell r="E18" t="str">
            <v>배문중</v>
          </cell>
          <cell r="F18" t="str">
            <v>9:59.00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1.8</v>
          </cell>
        </row>
        <row r="11">
          <cell r="C11" t="str">
            <v>박태언</v>
          </cell>
          <cell r="E11" t="str">
            <v>광주체육중</v>
          </cell>
          <cell r="F11" t="str">
            <v>14.70</v>
          </cell>
        </row>
        <row r="12">
          <cell r="C12" t="str">
            <v>이반석</v>
          </cell>
          <cell r="E12" t="str">
            <v>이리동중</v>
          </cell>
          <cell r="F12" t="str">
            <v>15.07</v>
          </cell>
        </row>
        <row r="13">
          <cell r="C13" t="str">
            <v>이세영</v>
          </cell>
          <cell r="E13" t="str">
            <v>대전대신중</v>
          </cell>
          <cell r="F13" t="str">
            <v>15.50</v>
          </cell>
        </row>
        <row r="14">
          <cell r="C14" t="str">
            <v>김재곤</v>
          </cell>
          <cell r="E14" t="str">
            <v>동방중</v>
          </cell>
          <cell r="F14" t="str">
            <v>15.60</v>
          </cell>
        </row>
        <row r="15">
          <cell r="C15" t="str">
            <v>이상기</v>
          </cell>
          <cell r="E15" t="str">
            <v>밀양중</v>
          </cell>
          <cell r="F15" t="str">
            <v>16.65</v>
          </cell>
        </row>
        <row r="16">
          <cell r="C16" t="str">
            <v>신민준</v>
          </cell>
          <cell r="E16" t="str">
            <v>서생중</v>
          </cell>
          <cell r="F16" t="str">
            <v>16.88</v>
          </cell>
        </row>
        <row r="17">
          <cell r="C17" t="str">
            <v>이경률</v>
          </cell>
          <cell r="E17" t="str">
            <v>동명중</v>
          </cell>
          <cell r="F17" t="str">
            <v>18.10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11">
          <cell r="C11" t="str">
            <v>조대희</v>
          </cell>
          <cell r="E11" t="str">
            <v>저동중</v>
          </cell>
          <cell r="F11" t="str">
            <v>15:59.81</v>
          </cell>
        </row>
        <row r="12">
          <cell r="C12" t="str">
            <v>조규상</v>
          </cell>
          <cell r="E12" t="str">
            <v>해룡중</v>
          </cell>
          <cell r="F12" t="str">
            <v>16:14.24</v>
          </cell>
        </row>
        <row r="13">
          <cell r="C13" t="str">
            <v>노태현</v>
          </cell>
          <cell r="E13" t="str">
            <v>점촌중</v>
          </cell>
          <cell r="F13" t="str">
            <v>16:18.49</v>
          </cell>
        </row>
        <row r="14">
          <cell r="C14" t="str">
            <v>안세현</v>
          </cell>
          <cell r="E14" t="str">
            <v>경주중</v>
          </cell>
          <cell r="F14" t="str">
            <v>18:21.69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최준혁 정예준 계준혁 오예준</v>
          </cell>
          <cell r="E11" t="str">
            <v>인천남중</v>
          </cell>
          <cell r="F11" t="str">
            <v>44.30</v>
          </cell>
        </row>
        <row r="12">
          <cell r="C12" t="str">
            <v>이성윤 성재혁 유호석 이동관</v>
          </cell>
          <cell r="E12" t="str">
            <v>전라중</v>
          </cell>
          <cell r="F12" t="str">
            <v>45.57</v>
          </cell>
        </row>
        <row r="13">
          <cell r="C13" t="str">
            <v>장수영 신지호 김지원 김현민</v>
          </cell>
          <cell r="E13" t="str">
            <v>월촌중</v>
          </cell>
          <cell r="F13" t="str">
            <v>46.04</v>
          </cell>
        </row>
        <row r="14">
          <cell r="C14" t="str">
            <v>박희찬 이민호 임재우 김태성</v>
          </cell>
          <cell r="E14" t="str">
            <v>부원중</v>
          </cell>
          <cell r="F14" t="str">
            <v>46.05</v>
          </cell>
        </row>
        <row r="15">
          <cell r="C15" t="str">
            <v>박상준 이재우 송동하 이시안</v>
          </cell>
          <cell r="E15" t="str">
            <v>논산중</v>
          </cell>
          <cell r="F15" t="str">
            <v>46.89</v>
          </cell>
        </row>
        <row r="16">
          <cell r="C16" t="str">
            <v xml:space="preserve">이호찬 조동현 김민수 이우현 </v>
          </cell>
          <cell r="E16" t="str">
            <v>사천중</v>
          </cell>
          <cell r="F16" t="str">
            <v>46.91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이기주 정현빈 이가온 김민준</v>
          </cell>
          <cell r="E11" t="str">
            <v>인천당산초</v>
          </cell>
          <cell r="F11" t="str">
            <v>52.79</v>
          </cell>
        </row>
        <row r="12">
          <cell r="C12" t="str">
            <v>최재원 강윤우 정승우 손주영</v>
          </cell>
          <cell r="E12" t="str">
            <v>서울경동초</v>
          </cell>
          <cell r="F12" t="str">
            <v>52.96</v>
          </cell>
        </row>
        <row r="13">
          <cell r="C13" t="str">
            <v>허지혁 이정우 김준영 김재엽</v>
          </cell>
          <cell r="E13" t="str">
            <v>충남서정초</v>
          </cell>
          <cell r="F13" t="str">
            <v>52.97</v>
          </cell>
        </row>
        <row r="14">
          <cell r="C14" t="str">
            <v>곽승우 조재상 김준서 박기성</v>
          </cell>
          <cell r="E14" t="str">
            <v>서울강신초</v>
          </cell>
          <cell r="F14" t="str">
            <v>53.51</v>
          </cell>
        </row>
        <row r="15">
          <cell r="C15" t="str">
            <v>이진익 정우현 장한빛 남승민</v>
          </cell>
          <cell r="E15" t="str">
            <v>서울신북초</v>
          </cell>
          <cell r="F15" t="str">
            <v>53.56</v>
          </cell>
        </row>
        <row r="16">
          <cell r="C16" t="str">
            <v>최우혁 함민재 최우진 김윤규</v>
          </cell>
          <cell r="E16" t="str">
            <v>충남서천초</v>
          </cell>
          <cell r="F16" t="str">
            <v>54.45</v>
          </cell>
        </row>
        <row r="17">
          <cell r="C17" t="str">
            <v>김민섭 윤태이 천송희 서태원</v>
          </cell>
          <cell r="E17" t="str">
            <v>충주용산초</v>
          </cell>
          <cell r="F17" t="str">
            <v>54.83</v>
          </cell>
        </row>
        <row r="18">
          <cell r="C18" t="str">
            <v>조현준 김도현 김윤성 오태준</v>
          </cell>
          <cell r="E18" t="str">
            <v>개봉초</v>
          </cell>
          <cell r="F18" t="str">
            <v>57.67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최준혁 오예준 계준혁 정예준</v>
          </cell>
          <cell r="E11" t="str">
            <v>인천남중</v>
          </cell>
          <cell r="F11" t="str">
            <v>3:31.59</v>
          </cell>
        </row>
        <row r="12">
          <cell r="C12" t="str">
            <v>이민호 임재우 박희찬 김태성</v>
          </cell>
          <cell r="E12" t="str">
            <v>부원중</v>
          </cell>
          <cell r="F12" t="str">
            <v>3:33.98</v>
          </cell>
        </row>
        <row r="13">
          <cell r="C13" t="str">
            <v>장수영 김현민 신지호 김지원</v>
          </cell>
          <cell r="E13" t="str">
            <v>월촌중</v>
          </cell>
          <cell r="F13" t="str">
            <v>3:37.97</v>
          </cell>
        </row>
        <row r="14">
          <cell r="C14" t="str">
            <v>이상기 박철우 김지성 이현석</v>
          </cell>
          <cell r="E14" t="str">
            <v>밀양중</v>
          </cell>
          <cell r="F14" t="str">
            <v>3:46.30</v>
          </cell>
        </row>
        <row r="15">
          <cell r="C15" t="str">
            <v>신재민 이재우 김남경 이시안</v>
          </cell>
          <cell r="E15" t="str">
            <v>논산중</v>
          </cell>
          <cell r="F15" t="str">
            <v>3:52.84</v>
          </cell>
        </row>
        <row r="16">
          <cell r="C16" t="str">
            <v>김민혁 장세현 함건우 전호현</v>
          </cell>
          <cell r="E16" t="str">
            <v>백현중</v>
          </cell>
          <cell r="F16" t="str">
            <v>3:55.80</v>
          </cell>
        </row>
        <row r="17">
          <cell r="C17" t="str">
            <v>황진우 권구원 박하원 김정후</v>
          </cell>
          <cell r="E17" t="str">
            <v>경기경안중</v>
          </cell>
          <cell r="F17" t="str">
            <v>4:16.47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높이"/>
      <sheetName val="장대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전지민</v>
          </cell>
          <cell r="E11" t="str">
            <v>부여중</v>
          </cell>
          <cell r="F11" t="str">
            <v>1.80</v>
          </cell>
        </row>
        <row r="12">
          <cell r="C12" t="str">
            <v>정현담</v>
          </cell>
          <cell r="E12" t="str">
            <v>전남체육중</v>
          </cell>
          <cell r="F12" t="str">
            <v>1.80</v>
          </cell>
        </row>
        <row r="13">
          <cell r="C13" t="str">
            <v>하도훈</v>
          </cell>
          <cell r="E13" t="str">
            <v>대전송촌중</v>
          </cell>
          <cell r="F13" t="str">
            <v>1.75</v>
          </cell>
        </row>
        <row r="14">
          <cell r="C14" t="str">
            <v>성건우</v>
          </cell>
          <cell r="E14" t="str">
            <v>대구체육중</v>
          </cell>
          <cell r="F14" t="str">
            <v>1.75</v>
          </cell>
        </row>
      </sheetData>
      <sheetData sheetId="1">
        <row r="11">
          <cell r="C11" t="str">
            <v>이수호</v>
          </cell>
          <cell r="E11" t="str">
            <v>대전송촌중</v>
          </cell>
          <cell r="F11" t="str">
            <v>3.80</v>
          </cell>
        </row>
        <row r="12">
          <cell r="C12" t="str">
            <v>민권홍</v>
          </cell>
          <cell r="E12" t="str">
            <v>부산대신중</v>
          </cell>
          <cell r="F12" t="str">
            <v>3.20</v>
          </cell>
        </row>
        <row r="13">
          <cell r="C13" t="str">
            <v>이명지</v>
          </cell>
          <cell r="E13" t="str">
            <v>대전송촌중</v>
          </cell>
          <cell r="F13" t="str">
            <v>3.00</v>
          </cell>
        </row>
        <row r="14">
          <cell r="C14" t="str">
            <v>변준서</v>
          </cell>
          <cell r="E14" t="str">
            <v>대전송촌중</v>
          </cell>
          <cell r="F14" t="str">
            <v>2.80</v>
          </cell>
        </row>
        <row r="15">
          <cell r="C15" t="str">
            <v>김동환</v>
          </cell>
          <cell r="E15" t="str">
            <v>부산대신중</v>
          </cell>
          <cell r="F15" t="str">
            <v>2.60</v>
          </cell>
        </row>
        <row r="16">
          <cell r="C16" t="str">
            <v>최정인</v>
          </cell>
          <cell r="E16" t="str">
            <v>논산중</v>
          </cell>
          <cell r="F16" t="str">
            <v>2.40</v>
          </cell>
        </row>
      </sheetData>
      <sheetData sheetId="2">
        <row r="11">
          <cell r="C11" t="str">
            <v>고준희</v>
          </cell>
          <cell r="E11" t="str">
            <v>광양백운중</v>
          </cell>
          <cell r="F11" t="str">
            <v>6.68</v>
          </cell>
          <cell r="G11" t="str">
            <v>0.9</v>
          </cell>
        </row>
        <row r="12">
          <cell r="C12" t="str">
            <v>김시우</v>
          </cell>
          <cell r="E12" t="str">
            <v>대전구봉중</v>
          </cell>
          <cell r="F12" t="str">
            <v>6.50</v>
          </cell>
          <cell r="G12" t="str">
            <v>-0.0</v>
          </cell>
        </row>
        <row r="13">
          <cell r="C13" t="str">
            <v>임건호</v>
          </cell>
          <cell r="E13" t="str">
            <v>동방중</v>
          </cell>
          <cell r="F13" t="str">
            <v>6.32</v>
          </cell>
          <cell r="G13" t="str">
            <v>0.3</v>
          </cell>
        </row>
        <row r="14">
          <cell r="C14" t="str">
            <v>김도영</v>
          </cell>
          <cell r="E14" t="str">
            <v>온양용화중</v>
          </cell>
          <cell r="F14" t="str">
            <v>6.16</v>
          </cell>
          <cell r="G14" t="str">
            <v>-0.2</v>
          </cell>
        </row>
        <row r="15">
          <cell r="C15" t="str">
            <v>이세현</v>
          </cell>
          <cell r="E15" t="str">
            <v>울산스포츠과학중</v>
          </cell>
          <cell r="F15" t="str">
            <v>6.05</v>
          </cell>
          <cell r="G15" t="str">
            <v>0.6</v>
          </cell>
        </row>
        <row r="16">
          <cell r="C16" t="str">
            <v>이우현</v>
          </cell>
          <cell r="E16" t="str">
            <v>사천중</v>
          </cell>
          <cell r="F16" t="str">
            <v>6.04</v>
          </cell>
          <cell r="G16" t="str">
            <v>-0.0</v>
          </cell>
        </row>
        <row r="17">
          <cell r="C17" t="str">
            <v>강현승</v>
          </cell>
          <cell r="E17" t="str">
            <v>전남체육중</v>
          </cell>
          <cell r="F17" t="str">
            <v>6.03</v>
          </cell>
          <cell r="G17" t="str">
            <v>1.2</v>
          </cell>
        </row>
        <row r="18">
          <cell r="C18" t="str">
            <v>변성환</v>
          </cell>
          <cell r="E18" t="str">
            <v>삼성중</v>
          </cell>
          <cell r="F18" t="str">
            <v>5.99</v>
          </cell>
          <cell r="G18" t="str">
            <v>1.1</v>
          </cell>
        </row>
      </sheetData>
      <sheetData sheetId="3">
        <row r="11">
          <cell r="C11" t="str">
            <v>고준희</v>
          </cell>
          <cell r="E11" t="str">
            <v>광양백운중</v>
          </cell>
          <cell r="F11" t="str">
            <v>13.83</v>
          </cell>
          <cell r="G11" t="str">
            <v>0.4</v>
          </cell>
        </row>
        <row r="12">
          <cell r="C12" t="str">
            <v>정현담</v>
          </cell>
          <cell r="E12" t="str">
            <v>전남체육중</v>
          </cell>
          <cell r="F12" t="str">
            <v>13.31</v>
          </cell>
          <cell r="G12" t="str">
            <v>-0.2</v>
          </cell>
        </row>
        <row r="13">
          <cell r="C13" t="str">
            <v>양유빈</v>
          </cell>
          <cell r="E13" t="str">
            <v>대전송촌중</v>
          </cell>
          <cell r="F13" t="str">
            <v>13.05</v>
          </cell>
          <cell r="G13" t="str">
            <v>-0.4</v>
          </cell>
        </row>
        <row r="14">
          <cell r="C14" t="str">
            <v>정현동</v>
          </cell>
          <cell r="E14" t="str">
            <v>부산대신중</v>
          </cell>
          <cell r="F14" t="str">
            <v>12.51</v>
          </cell>
          <cell r="G14" t="str">
            <v>-0.2</v>
          </cell>
        </row>
        <row r="15">
          <cell r="C15" t="str">
            <v>배성진</v>
          </cell>
          <cell r="E15" t="str">
            <v>김화중</v>
          </cell>
          <cell r="F15" t="str">
            <v>12.38</v>
          </cell>
          <cell r="G15" t="str">
            <v>0.6</v>
          </cell>
        </row>
        <row r="16">
          <cell r="C16" t="str">
            <v>강현승</v>
          </cell>
          <cell r="E16" t="str">
            <v>전남체육중</v>
          </cell>
          <cell r="F16" t="str">
            <v>12.18</v>
          </cell>
          <cell r="G16" t="str">
            <v>-0.3</v>
          </cell>
        </row>
        <row r="17">
          <cell r="C17" t="str">
            <v>유인혁</v>
          </cell>
          <cell r="E17" t="str">
            <v>전남체육중</v>
          </cell>
          <cell r="F17" t="str">
            <v>12.10</v>
          </cell>
          <cell r="G17" t="str">
            <v>0.2</v>
          </cell>
        </row>
        <row r="18">
          <cell r="C18" t="str">
            <v>이우현</v>
          </cell>
          <cell r="E18" t="str">
            <v>사천중</v>
          </cell>
          <cell r="F18" t="str">
            <v>11.71</v>
          </cell>
          <cell r="G18" t="str">
            <v>0.6</v>
          </cell>
        </row>
      </sheetData>
      <sheetData sheetId="4">
        <row r="11">
          <cell r="C11" t="str">
            <v>위현준</v>
          </cell>
          <cell r="E11" t="str">
            <v>서산중</v>
          </cell>
          <cell r="F11" t="str">
            <v>16.92</v>
          </cell>
        </row>
        <row r="12">
          <cell r="C12" t="str">
            <v>이수환</v>
          </cell>
          <cell r="E12" t="str">
            <v>익산지원중</v>
          </cell>
          <cell r="F12" t="str">
            <v>15.90</v>
          </cell>
        </row>
        <row r="13">
          <cell r="C13" t="str">
            <v>천승민</v>
          </cell>
          <cell r="E13" t="str">
            <v>부산체육중</v>
          </cell>
          <cell r="F13" t="str">
            <v>14.52</v>
          </cell>
        </row>
        <row r="14">
          <cell r="C14" t="str">
            <v>이서준</v>
          </cell>
          <cell r="E14" t="str">
            <v>동명중</v>
          </cell>
          <cell r="F14" t="str">
            <v>13.52</v>
          </cell>
        </row>
        <row r="15">
          <cell r="C15" t="str">
            <v>전한별</v>
          </cell>
          <cell r="E15" t="str">
            <v>충주중</v>
          </cell>
          <cell r="F15" t="str">
            <v>13.24</v>
          </cell>
        </row>
        <row r="16">
          <cell r="C16" t="str">
            <v>박찬호</v>
          </cell>
          <cell r="E16" t="str">
            <v>동명중</v>
          </cell>
          <cell r="F16" t="str">
            <v>12.75</v>
          </cell>
        </row>
        <row r="17">
          <cell r="C17" t="str">
            <v>고은석</v>
          </cell>
          <cell r="E17" t="str">
            <v>서울체육중</v>
          </cell>
          <cell r="F17" t="str">
            <v>12.18</v>
          </cell>
        </row>
        <row r="18">
          <cell r="C18" t="str">
            <v>허성준</v>
          </cell>
          <cell r="E18" t="str">
            <v>충주중</v>
          </cell>
          <cell r="F18" t="str">
            <v>11.74</v>
          </cell>
        </row>
      </sheetData>
      <sheetData sheetId="5">
        <row r="11">
          <cell r="C11" t="str">
            <v>성지수</v>
          </cell>
          <cell r="E11" t="str">
            <v>서울체육중</v>
          </cell>
          <cell r="F11" t="str">
            <v>58.80</v>
          </cell>
        </row>
        <row r="12">
          <cell r="C12" t="str">
            <v>전한별</v>
          </cell>
          <cell r="E12" t="str">
            <v>충주중</v>
          </cell>
          <cell r="F12" t="str">
            <v>55.93</v>
          </cell>
        </row>
        <row r="13">
          <cell r="C13" t="str">
            <v>위현준</v>
          </cell>
          <cell r="E13" t="str">
            <v>서산중</v>
          </cell>
          <cell r="F13" t="str">
            <v>49.83</v>
          </cell>
        </row>
        <row r="14">
          <cell r="C14" t="str">
            <v>권석연</v>
          </cell>
          <cell r="E14" t="str">
            <v>점촌중</v>
          </cell>
          <cell r="F14" t="str">
            <v>47.91</v>
          </cell>
        </row>
        <row r="15">
          <cell r="C15" t="str">
            <v>성승훈</v>
          </cell>
          <cell r="E15" t="str">
            <v>안청중</v>
          </cell>
          <cell r="F15" t="str">
            <v>47.09</v>
          </cell>
        </row>
        <row r="16">
          <cell r="C16" t="str">
            <v>김태현</v>
          </cell>
          <cell r="E16" t="str">
            <v>서울체육중</v>
          </cell>
          <cell r="F16" t="str">
            <v>46.19</v>
          </cell>
        </row>
        <row r="17">
          <cell r="C17" t="str">
            <v>홍진우</v>
          </cell>
          <cell r="E17" t="str">
            <v>당하중</v>
          </cell>
          <cell r="F17" t="str">
            <v>38.49</v>
          </cell>
        </row>
        <row r="18">
          <cell r="C18" t="str">
            <v>이수환</v>
          </cell>
          <cell r="E18" t="str">
            <v>익산지원중</v>
          </cell>
          <cell r="F18" t="str">
            <v>38.14</v>
          </cell>
        </row>
      </sheetData>
      <sheetData sheetId="6">
        <row r="11">
          <cell r="C11" t="str">
            <v>장하진</v>
          </cell>
          <cell r="E11" t="str">
            <v>대전대신중</v>
          </cell>
          <cell r="F11" t="str">
            <v>63.64</v>
          </cell>
        </row>
        <row r="12">
          <cell r="C12" t="str">
            <v>최건</v>
          </cell>
          <cell r="E12" t="str">
            <v>익산지원중</v>
          </cell>
          <cell r="F12" t="str">
            <v>55.50</v>
          </cell>
        </row>
        <row r="13">
          <cell r="C13" t="str">
            <v>이규호</v>
          </cell>
          <cell r="E13" t="str">
            <v>반곡중</v>
          </cell>
          <cell r="F13" t="str">
            <v>52.19</v>
          </cell>
        </row>
        <row r="14">
          <cell r="C14" t="str">
            <v>최성모</v>
          </cell>
          <cell r="E14" t="str">
            <v>부원중</v>
          </cell>
          <cell r="F14" t="str">
            <v>50.71</v>
          </cell>
        </row>
        <row r="15">
          <cell r="C15" t="str">
            <v>한율희</v>
          </cell>
          <cell r="E15" t="str">
            <v>세종중</v>
          </cell>
          <cell r="F15" t="str">
            <v>50.28</v>
          </cell>
        </row>
        <row r="16">
          <cell r="C16" t="str">
            <v>박인서</v>
          </cell>
          <cell r="E16" t="str">
            <v>서울체육중</v>
          </cell>
          <cell r="F16" t="str">
            <v>49.84</v>
          </cell>
        </row>
        <row r="17">
          <cell r="C17" t="str">
            <v>이승헌</v>
          </cell>
          <cell r="E17" t="str">
            <v>서울체육중</v>
          </cell>
          <cell r="F17" t="str">
            <v>49.04</v>
          </cell>
        </row>
        <row r="18">
          <cell r="C18" t="str">
            <v>전용태</v>
          </cell>
          <cell r="E18" t="str">
            <v>통영중앙중</v>
          </cell>
          <cell r="F18" t="str">
            <v>46.85</v>
          </cell>
        </row>
      </sheetData>
      <sheetData sheetId="7">
        <row r="11">
          <cell r="C11" t="str">
            <v>유지호</v>
          </cell>
          <cell r="E11" t="str">
            <v>대전체육중</v>
          </cell>
          <cell r="F11" t="str">
            <v>2.973점</v>
          </cell>
        </row>
        <row r="12">
          <cell r="C12" t="str">
            <v>김재곤</v>
          </cell>
          <cell r="E12" t="str">
            <v>동방중</v>
          </cell>
          <cell r="F12" t="str">
            <v>2.930점</v>
          </cell>
        </row>
        <row r="13">
          <cell r="C13" t="str">
            <v>변성환</v>
          </cell>
          <cell r="E13" t="str">
            <v>삼성중</v>
          </cell>
          <cell r="F13" t="str">
            <v>2.804점</v>
          </cell>
        </row>
        <row r="14">
          <cell r="C14" t="str">
            <v>이세현</v>
          </cell>
          <cell r="E14" t="str">
            <v>울산스포츠과학중</v>
          </cell>
          <cell r="F14" t="str">
            <v>2.786점</v>
          </cell>
        </row>
        <row r="15">
          <cell r="C15" t="str">
            <v>김진유</v>
          </cell>
          <cell r="E15" t="str">
            <v>원통중</v>
          </cell>
          <cell r="F15" t="str">
            <v>2.659점</v>
          </cell>
        </row>
        <row r="16">
          <cell r="C16" t="str">
            <v>정이준</v>
          </cell>
          <cell r="E16" t="str">
            <v>영양중</v>
          </cell>
          <cell r="F16" t="str">
            <v>2.460점</v>
          </cell>
        </row>
        <row r="17">
          <cell r="C17" t="str">
            <v>이지우</v>
          </cell>
          <cell r="E17" t="str">
            <v>충주중</v>
          </cell>
          <cell r="F17" t="str">
            <v>2.422점</v>
          </cell>
        </row>
        <row r="18">
          <cell r="C18" t="str">
            <v>박경민</v>
          </cell>
          <cell r="E18" t="str">
            <v>영양중</v>
          </cell>
          <cell r="F18" t="str">
            <v>2.383점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-0.4</v>
          </cell>
        </row>
        <row r="11">
          <cell r="C11" t="str">
            <v>권예은</v>
          </cell>
          <cell r="E11" t="str">
            <v>월촌중</v>
          </cell>
          <cell r="F11" t="str">
            <v>12.16 CR</v>
          </cell>
        </row>
        <row r="12">
          <cell r="C12" t="str">
            <v>기영난</v>
          </cell>
          <cell r="E12" t="str">
            <v>다산중</v>
          </cell>
          <cell r="F12" t="str">
            <v>12.17 CT</v>
          </cell>
        </row>
        <row r="13">
          <cell r="C13" t="str">
            <v>민소윤</v>
          </cell>
          <cell r="E13" t="str">
            <v>거제중앙중</v>
          </cell>
          <cell r="F13" t="str">
            <v>12.58</v>
          </cell>
        </row>
        <row r="14">
          <cell r="C14" t="str">
            <v>권가은</v>
          </cell>
          <cell r="E14" t="str">
            <v>동방중</v>
          </cell>
          <cell r="F14" t="str">
            <v>12.61</v>
          </cell>
        </row>
        <row r="15">
          <cell r="C15" t="str">
            <v>권나윤</v>
          </cell>
          <cell r="E15" t="str">
            <v>북삼중</v>
          </cell>
          <cell r="F15" t="str">
            <v>12.78</v>
          </cell>
        </row>
        <row r="16">
          <cell r="C16" t="str">
            <v>서한울</v>
          </cell>
          <cell r="E16" t="str">
            <v>세종중</v>
          </cell>
          <cell r="F16" t="str">
            <v>12.82</v>
          </cell>
        </row>
        <row r="17">
          <cell r="C17" t="str">
            <v>이현채</v>
          </cell>
          <cell r="E17" t="str">
            <v>전라중</v>
          </cell>
          <cell r="F17" t="str">
            <v>12.89</v>
          </cell>
        </row>
        <row r="18">
          <cell r="C18" t="str">
            <v>임연희</v>
          </cell>
          <cell r="E18" t="str">
            <v>논산여자중</v>
          </cell>
          <cell r="F18" t="str">
            <v>13.22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0.8</v>
          </cell>
        </row>
        <row r="11">
          <cell r="C11" t="str">
            <v>기영난</v>
          </cell>
          <cell r="E11" t="str">
            <v>다산중</v>
          </cell>
          <cell r="F11" t="str">
            <v>24.89</v>
          </cell>
        </row>
        <row r="12">
          <cell r="C12" t="str">
            <v>권예은</v>
          </cell>
          <cell r="E12" t="str">
            <v>월촌중</v>
          </cell>
          <cell r="F12" t="str">
            <v>25.00</v>
          </cell>
        </row>
        <row r="13">
          <cell r="C13" t="str">
            <v>김서현</v>
          </cell>
          <cell r="E13" t="str">
            <v>월배중</v>
          </cell>
          <cell r="F13" t="str">
            <v>25.54</v>
          </cell>
        </row>
        <row r="14">
          <cell r="C14" t="str">
            <v>권나윤</v>
          </cell>
          <cell r="E14" t="str">
            <v>북삼중</v>
          </cell>
          <cell r="F14" t="str">
            <v>26.22</v>
          </cell>
        </row>
        <row r="15">
          <cell r="C15" t="str">
            <v>장효민</v>
          </cell>
          <cell r="E15" t="str">
            <v>소천중</v>
          </cell>
          <cell r="F15" t="str">
            <v>26.28</v>
          </cell>
        </row>
        <row r="16">
          <cell r="C16" t="str">
            <v>김민하</v>
          </cell>
          <cell r="E16" t="str">
            <v>진해냉천중</v>
          </cell>
          <cell r="F16" t="str">
            <v>26.47</v>
          </cell>
        </row>
        <row r="17">
          <cell r="C17" t="str">
            <v>조수빈</v>
          </cell>
          <cell r="E17" t="str">
            <v>광주체육중</v>
          </cell>
          <cell r="F17" t="str">
            <v>26.56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박민주</v>
          </cell>
          <cell r="E11" t="str">
            <v>사천여자중</v>
          </cell>
          <cell r="F11" t="str">
            <v>59.29</v>
          </cell>
        </row>
        <row r="12">
          <cell r="C12" t="str">
            <v>서한울</v>
          </cell>
          <cell r="E12" t="str">
            <v>세종중</v>
          </cell>
          <cell r="F12" t="str">
            <v>59.31</v>
          </cell>
        </row>
        <row r="13">
          <cell r="C13" t="str">
            <v>조수빈</v>
          </cell>
          <cell r="E13" t="str">
            <v>광주체육중</v>
          </cell>
          <cell r="F13" t="str">
            <v>1:00.28</v>
          </cell>
        </row>
        <row r="14">
          <cell r="C14" t="str">
            <v>김정아</v>
          </cell>
          <cell r="E14" t="str">
            <v>가평중</v>
          </cell>
          <cell r="F14" t="str">
            <v>1:00.48</v>
          </cell>
        </row>
        <row r="15">
          <cell r="C15" t="str">
            <v>장효민</v>
          </cell>
          <cell r="E15" t="str">
            <v>소천중</v>
          </cell>
          <cell r="F15" t="str">
            <v>1:00.68</v>
          </cell>
        </row>
        <row r="16">
          <cell r="C16" t="str">
            <v>김규연</v>
          </cell>
          <cell r="E16" t="str">
            <v>백현중</v>
          </cell>
          <cell r="F16" t="str">
            <v>1:05.95</v>
          </cell>
        </row>
        <row r="17">
          <cell r="C17" t="str">
            <v>박성은</v>
          </cell>
          <cell r="E17" t="str">
            <v>강구중</v>
          </cell>
          <cell r="F17" t="str">
            <v>1:09.50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김정아</v>
          </cell>
          <cell r="E11" t="str">
            <v>가평중</v>
          </cell>
          <cell r="F11" t="str">
            <v>2:17.26</v>
          </cell>
        </row>
        <row r="12">
          <cell r="C12" t="str">
            <v>김효주</v>
          </cell>
          <cell r="E12" t="str">
            <v>충북영동중</v>
          </cell>
          <cell r="F12" t="str">
            <v>2:20.38</v>
          </cell>
        </row>
        <row r="13">
          <cell r="C13" t="str">
            <v>이다은</v>
          </cell>
          <cell r="E13" t="str">
            <v>월배중</v>
          </cell>
          <cell r="F13" t="str">
            <v>2:22.02</v>
          </cell>
        </row>
        <row r="14">
          <cell r="C14" t="str">
            <v>안령경</v>
          </cell>
          <cell r="E14" t="str">
            <v>경주안강여자중</v>
          </cell>
          <cell r="F14" t="str">
            <v>2:26.59</v>
          </cell>
        </row>
        <row r="15">
          <cell r="C15" t="str">
            <v>권현진</v>
          </cell>
          <cell r="E15" t="str">
            <v>안동길주중</v>
          </cell>
          <cell r="F15" t="str">
            <v>2:27.79</v>
          </cell>
        </row>
        <row r="16">
          <cell r="C16" t="str">
            <v>이서진</v>
          </cell>
          <cell r="E16" t="str">
            <v>부천여자중</v>
          </cell>
          <cell r="F16" t="str">
            <v>2:28.02</v>
          </cell>
        </row>
        <row r="17">
          <cell r="C17" t="str">
            <v>김소윤</v>
          </cell>
          <cell r="E17" t="str">
            <v>이현중</v>
          </cell>
          <cell r="F17" t="str">
            <v>2:35.48</v>
          </cell>
        </row>
        <row r="18">
          <cell r="C18" t="str">
            <v>정서은</v>
          </cell>
          <cell r="E18" t="str">
            <v>서생중</v>
          </cell>
          <cell r="F18" t="str">
            <v>2:45.40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박민주</v>
          </cell>
          <cell r="E11" t="str">
            <v>사천여자중</v>
          </cell>
          <cell r="F11" t="str">
            <v>4:48.36</v>
          </cell>
        </row>
        <row r="12">
          <cell r="C12" t="str">
            <v>신유희</v>
          </cell>
          <cell r="E12" t="str">
            <v>산본중</v>
          </cell>
          <cell r="F12" t="str">
            <v>4:57.25</v>
          </cell>
        </row>
        <row r="13">
          <cell r="C13" t="str">
            <v>권현진</v>
          </cell>
          <cell r="E13" t="str">
            <v>안동길주중</v>
          </cell>
          <cell r="F13" t="str">
            <v>5:04.53</v>
          </cell>
        </row>
        <row r="14">
          <cell r="C14" t="str">
            <v>김가은</v>
          </cell>
          <cell r="E14" t="str">
            <v>부천여자중</v>
          </cell>
          <cell r="F14" t="str">
            <v>5:10.25</v>
          </cell>
        </row>
        <row r="15">
          <cell r="C15" t="str">
            <v>이서진</v>
          </cell>
          <cell r="E15" t="str">
            <v>부천여자중</v>
          </cell>
          <cell r="F15" t="str">
            <v>5:14.15</v>
          </cell>
        </row>
        <row r="16">
          <cell r="C16" t="str">
            <v>손희진</v>
          </cell>
          <cell r="E16" t="str">
            <v>옥천여자중</v>
          </cell>
          <cell r="F16" t="str">
            <v>5:15.80</v>
          </cell>
        </row>
        <row r="17">
          <cell r="C17" t="str">
            <v>심재은</v>
          </cell>
          <cell r="E17" t="str">
            <v>부천여자중</v>
          </cell>
          <cell r="F17" t="str">
            <v>5:19.58</v>
          </cell>
        </row>
        <row r="18">
          <cell r="C18" t="str">
            <v>이민지</v>
          </cell>
          <cell r="E18" t="str">
            <v>대전체육중</v>
          </cell>
          <cell r="F18" t="str">
            <v>5:27.25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11">
          <cell r="C11" t="str">
            <v>홍지승</v>
          </cell>
          <cell r="E11" t="str">
            <v>천안오성중</v>
          </cell>
          <cell r="F11" t="str">
            <v>11:04.10</v>
          </cell>
        </row>
        <row r="12">
          <cell r="C12" t="str">
            <v>김가은</v>
          </cell>
          <cell r="E12" t="str">
            <v>부천여자중</v>
          </cell>
          <cell r="F12" t="str">
            <v>11:04.98</v>
          </cell>
        </row>
        <row r="13">
          <cell r="C13" t="str">
            <v>심재은</v>
          </cell>
          <cell r="E13" t="str">
            <v>부천여자중</v>
          </cell>
          <cell r="F13" t="str">
            <v>11:18.13</v>
          </cell>
        </row>
        <row r="14">
          <cell r="C14" t="str">
            <v>장하연</v>
          </cell>
          <cell r="E14" t="str">
            <v>경기체육중</v>
          </cell>
          <cell r="F14" t="str">
            <v>11:31.27</v>
          </cell>
        </row>
        <row r="15">
          <cell r="C15" t="str">
            <v>손희진</v>
          </cell>
          <cell r="E15" t="str">
            <v>옥천여자중</v>
          </cell>
          <cell r="F15" t="str">
            <v>11:48.22</v>
          </cell>
        </row>
        <row r="16">
          <cell r="C16" t="str">
            <v>이민지</v>
          </cell>
          <cell r="E16" t="str">
            <v>대전체육중</v>
          </cell>
          <cell r="F16" t="str">
            <v>11:50.20</v>
          </cell>
        </row>
        <row r="17">
          <cell r="C17" t="str">
            <v>이미지</v>
          </cell>
          <cell r="E17" t="str">
            <v>대전체육중</v>
          </cell>
          <cell r="F17" t="str">
            <v>11:51.96</v>
          </cell>
        </row>
        <row r="18">
          <cell r="C18" t="str">
            <v>김민서</v>
          </cell>
          <cell r="E18" t="str">
            <v>전곡중</v>
          </cell>
          <cell r="F18" t="str">
            <v>11:58.39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0.4</v>
          </cell>
        </row>
        <row r="11">
          <cell r="C11" t="str">
            <v>민소윤</v>
          </cell>
          <cell r="E11" t="str">
            <v>거제중앙중</v>
          </cell>
          <cell r="F11" t="str">
            <v>15.01</v>
          </cell>
        </row>
        <row r="12">
          <cell r="C12" t="str">
            <v>강예다</v>
          </cell>
          <cell r="E12" t="str">
            <v>덕정중</v>
          </cell>
          <cell r="F12" t="str">
            <v>15.43</v>
          </cell>
        </row>
        <row r="13">
          <cell r="C13" t="str">
            <v>이수연</v>
          </cell>
          <cell r="E13" t="str">
            <v>부원여자중</v>
          </cell>
          <cell r="F13" t="str">
            <v>16.01</v>
          </cell>
        </row>
        <row r="14">
          <cell r="C14" t="str">
            <v>윤은지</v>
          </cell>
          <cell r="E14" t="str">
            <v>홍천여자중</v>
          </cell>
          <cell r="F14" t="str">
            <v>17.21</v>
          </cell>
        </row>
        <row r="15">
          <cell r="C15" t="str">
            <v>서민지</v>
          </cell>
          <cell r="E15" t="str">
            <v>북삼중</v>
          </cell>
          <cell r="F15" t="str">
            <v>17.55</v>
          </cell>
        </row>
        <row r="16">
          <cell r="C16" t="str">
            <v>채한희</v>
          </cell>
          <cell r="E16" t="str">
            <v>홍천여자중</v>
          </cell>
          <cell r="F16" t="str">
            <v>18.58</v>
          </cell>
        </row>
        <row r="17">
          <cell r="C17" t="str">
            <v>이정민</v>
          </cell>
          <cell r="E17" t="str">
            <v>진주대곡중</v>
          </cell>
          <cell r="F17" t="str">
            <v>19.15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11">
          <cell r="C11" t="str">
            <v>권서린</v>
          </cell>
          <cell r="E11" t="str">
            <v>철산중</v>
          </cell>
          <cell r="F11" t="str">
            <v>14:44.74</v>
          </cell>
        </row>
        <row r="12">
          <cell r="C12" t="str">
            <v>정채연</v>
          </cell>
          <cell r="E12" t="str">
            <v>철산중</v>
          </cell>
          <cell r="F12" t="str">
            <v>18:53.51</v>
          </cell>
        </row>
        <row r="13">
          <cell r="C13" t="str">
            <v>김민서</v>
          </cell>
          <cell r="E13" t="str">
            <v>전곡중</v>
          </cell>
          <cell r="F13" t="str">
            <v>22:17.86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0.0</v>
          </cell>
        </row>
        <row r="11">
          <cell r="C11" t="str">
            <v>박수연</v>
          </cell>
          <cell r="E11" t="str">
            <v>전북이리초</v>
          </cell>
          <cell r="F11" t="str">
            <v>11.33</v>
          </cell>
        </row>
        <row r="12">
          <cell r="C12" t="str">
            <v>최은서</v>
          </cell>
          <cell r="E12" t="str">
            <v>충남아산남성초</v>
          </cell>
          <cell r="F12" t="str">
            <v>11.78</v>
          </cell>
        </row>
        <row r="13">
          <cell r="C13" t="str">
            <v>최민정</v>
          </cell>
          <cell r="E13" t="str">
            <v>충남예산초</v>
          </cell>
          <cell r="F13" t="str">
            <v>11.88</v>
          </cell>
        </row>
        <row r="14">
          <cell r="C14" t="str">
            <v>박민정</v>
          </cell>
          <cell r="E14" t="str">
            <v>문원초</v>
          </cell>
          <cell r="F14" t="str">
            <v>12.00</v>
          </cell>
        </row>
        <row r="15">
          <cell r="C15" t="str">
            <v>정민서</v>
          </cell>
          <cell r="E15" t="str">
            <v>경기중원초</v>
          </cell>
          <cell r="F15" t="str">
            <v>12.38</v>
          </cell>
        </row>
        <row r="16">
          <cell r="C16" t="str">
            <v>최유나</v>
          </cell>
          <cell r="E16" t="str">
            <v>서울신북초</v>
          </cell>
          <cell r="F16" t="str">
            <v>12.46</v>
          </cell>
        </row>
        <row r="17">
          <cell r="C17" t="str">
            <v>박서윤</v>
          </cell>
          <cell r="E17" t="str">
            <v>경기서면초</v>
          </cell>
          <cell r="F17" t="str">
            <v>12.46</v>
          </cell>
        </row>
        <row r="18">
          <cell r="C18" t="str">
            <v>민혜리</v>
          </cell>
          <cell r="E18" t="str">
            <v>세종조치원대동초</v>
          </cell>
          <cell r="F18" t="str">
            <v>12.47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11">
          <cell r="C11" t="str">
            <v>김예리 정지우 이주원 권예은</v>
          </cell>
          <cell r="E11" t="str">
            <v>월촌중</v>
          </cell>
          <cell r="F11" t="str">
            <v>49.84</v>
          </cell>
        </row>
        <row r="12">
          <cell r="C12" t="str">
            <v>조아형 임지수 김도연 서한울</v>
          </cell>
          <cell r="E12" t="str">
            <v>세종중</v>
          </cell>
          <cell r="F12" t="str">
            <v>50.95</v>
          </cell>
        </row>
        <row r="13">
          <cell r="C13" t="str">
            <v>박소연 최혜지 박소영 이수연</v>
          </cell>
          <cell r="E13" t="str">
            <v>부원여자중</v>
          </cell>
          <cell r="F13" t="str">
            <v>51.95</v>
          </cell>
        </row>
        <row r="14">
          <cell r="C14" t="str">
            <v>서민지 임나연 우정민 권나윤</v>
          </cell>
          <cell r="E14" t="str">
            <v>북삼중</v>
          </cell>
          <cell r="F14" t="str">
            <v>52.36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기록지"/>
    </sheetNames>
    <sheetDataSet>
      <sheetData sheetId="0"/>
      <sheetData sheetId="1">
        <row r="11">
          <cell r="C11" t="str">
            <v>김도연 임지수 최지은 서한울</v>
          </cell>
          <cell r="E11" t="str">
            <v>세종중</v>
          </cell>
          <cell r="F11" t="str">
            <v>4:17.30</v>
          </cell>
        </row>
        <row r="12">
          <cell r="C12" t="str">
            <v>민시윤 강나연 김효주 최미진</v>
          </cell>
          <cell r="E12" t="str">
            <v>충북영동중</v>
          </cell>
          <cell r="F12" t="str">
            <v>4:23.24</v>
          </cell>
        </row>
        <row r="13">
          <cell r="C13" t="str">
            <v xml:space="preserve">방서영 김민서 강세민 김명지 </v>
          </cell>
          <cell r="E13" t="str">
            <v>김천한일여자중</v>
          </cell>
          <cell r="F13" t="str">
            <v>4:23.48</v>
          </cell>
        </row>
        <row r="14">
          <cell r="C14" t="str">
            <v>우정민 권나윤 서민지 임나연</v>
          </cell>
          <cell r="E14" t="str">
            <v>북삼중</v>
          </cell>
          <cell r="F14" t="str">
            <v>4:26.40</v>
          </cell>
        </row>
        <row r="15">
          <cell r="C15" t="str">
            <v>이서진 김가은 남시연 심재은</v>
          </cell>
          <cell r="E15" t="str">
            <v>부천여자중</v>
          </cell>
          <cell r="F15" t="str">
            <v>4:28.07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높이"/>
      <sheetName val="장대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김은수</v>
          </cell>
          <cell r="E11" t="str">
            <v>고창중</v>
          </cell>
          <cell r="F11" t="str">
            <v>1.60</v>
          </cell>
        </row>
        <row r="12">
          <cell r="C12" t="str">
            <v>장현지</v>
          </cell>
          <cell r="E12" t="str">
            <v>대구체육중</v>
          </cell>
          <cell r="F12" t="str">
            <v>1.55</v>
          </cell>
        </row>
        <row r="13">
          <cell r="C13" t="str">
            <v>문유빈</v>
          </cell>
          <cell r="E13" t="str">
            <v>전북체육중</v>
          </cell>
          <cell r="F13" t="str">
            <v>1.50</v>
          </cell>
        </row>
        <row r="14">
          <cell r="C14" t="str">
            <v>제희정</v>
          </cell>
          <cell r="E14" t="str">
            <v>신주중</v>
          </cell>
          <cell r="F14" t="str">
            <v>1.40</v>
          </cell>
        </row>
      </sheetData>
      <sheetData sheetId="1">
        <row r="11">
          <cell r="C11" t="str">
            <v>임연희</v>
          </cell>
          <cell r="E11" t="str">
            <v>논산여자중</v>
          </cell>
          <cell r="F11" t="str">
            <v>2.20</v>
          </cell>
        </row>
        <row r="12">
          <cell r="C12" t="str">
            <v>김규리</v>
          </cell>
          <cell r="E12" t="str">
            <v>부산중앙여자중</v>
          </cell>
          <cell r="F12" t="str">
            <v>2.00</v>
          </cell>
        </row>
      </sheetData>
      <sheetData sheetId="2">
        <row r="11">
          <cell r="C11" t="str">
            <v>서예지</v>
          </cell>
          <cell r="E11" t="str">
            <v>광양백운중</v>
          </cell>
          <cell r="F11" t="str">
            <v>5.33</v>
          </cell>
          <cell r="G11" t="str">
            <v>0.9</v>
          </cell>
        </row>
        <row r="12">
          <cell r="C12" t="str">
            <v>이승아</v>
          </cell>
          <cell r="E12" t="str">
            <v>서산여자중</v>
          </cell>
          <cell r="F12" t="str">
            <v>5.30</v>
          </cell>
          <cell r="G12" t="str">
            <v>-0.7</v>
          </cell>
        </row>
        <row r="13">
          <cell r="C13" t="str">
            <v>이희원</v>
          </cell>
          <cell r="E13" t="str">
            <v>논산여자중</v>
          </cell>
          <cell r="F13" t="str">
            <v>5.12</v>
          </cell>
          <cell r="G13" t="str">
            <v>-0.2</v>
          </cell>
        </row>
        <row r="14">
          <cell r="C14" t="str">
            <v>최혜지</v>
          </cell>
          <cell r="E14" t="str">
            <v>부원여자중</v>
          </cell>
          <cell r="F14" t="str">
            <v>5.04</v>
          </cell>
          <cell r="G14" t="str">
            <v>0.6</v>
          </cell>
        </row>
        <row r="15">
          <cell r="C15" t="str">
            <v>손하람</v>
          </cell>
          <cell r="E15" t="str">
            <v>통영중앙중</v>
          </cell>
          <cell r="F15" t="str">
            <v>5.01</v>
          </cell>
          <cell r="G15" t="str">
            <v>0.1</v>
          </cell>
        </row>
        <row r="16">
          <cell r="C16" t="str">
            <v>최연서</v>
          </cell>
          <cell r="E16" t="str">
            <v>전라중</v>
          </cell>
          <cell r="F16" t="str">
            <v>4.88</v>
          </cell>
          <cell r="G16" t="str">
            <v>-0.0</v>
          </cell>
        </row>
        <row r="17">
          <cell r="C17" t="str">
            <v>전지유</v>
          </cell>
          <cell r="E17" t="str">
            <v>거제중앙중</v>
          </cell>
          <cell r="F17" t="str">
            <v>4.87</v>
          </cell>
          <cell r="G17" t="str">
            <v>-0.2</v>
          </cell>
        </row>
        <row r="18">
          <cell r="C18" t="str">
            <v>구나영</v>
          </cell>
          <cell r="E18" t="str">
            <v>사천여자중</v>
          </cell>
          <cell r="F18" t="str">
            <v>4.83</v>
          </cell>
          <cell r="G18" t="str">
            <v>-0.3</v>
          </cell>
        </row>
      </sheetData>
      <sheetData sheetId="3">
        <row r="11">
          <cell r="C11" t="str">
            <v>구나영</v>
          </cell>
          <cell r="E11" t="str">
            <v>사천여자중</v>
          </cell>
          <cell r="F11" t="str">
            <v>11.11</v>
          </cell>
          <cell r="G11" t="str">
            <v>-1.3</v>
          </cell>
        </row>
        <row r="12">
          <cell r="C12" t="str">
            <v>손하람</v>
          </cell>
          <cell r="E12" t="str">
            <v>통영중앙중</v>
          </cell>
          <cell r="F12" t="str">
            <v>10.83</v>
          </cell>
          <cell r="G12" t="str">
            <v>-0.3</v>
          </cell>
        </row>
        <row r="13">
          <cell r="C13" t="str">
            <v>김은수</v>
          </cell>
          <cell r="E13" t="str">
            <v>고창중</v>
          </cell>
          <cell r="F13" t="str">
            <v>10.80</v>
          </cell>
          <cell r="G13" t="str">
            <v>-0.4</v>
          </cell>
        </row>
        <row r="14">
          <cell r="C14" t="str">
            <v>이희원</v>
          </cell>
          <cell r="E14" t="str">
            <v>논산여자중</v>
          </cell>
          <cell r="F14" t="str">
            <v>10.71</v>
          </cell>
          <cell r="G14" t="str">
            <v>-1.2</v>
          </cell>
        </row>
        <row r="15">
          <cell r="C15" t="str">
            <v>최혜지</v>
          </cell>
          <cell r="E15" t="str">
            <v>부원여자중</v>
          </cell>
          <cell r="F15" t="str">
            <v>10.58</v>
          </cell>
          <cell r="G15" t="str">
            <v>-0.7</v>
          </cell>
        </row>
        <row r="16">
          <cell r="C16" t="str">
            <v>박소연</v>
          </cell>
          <cell r="E16" t="str">
            <v>부원여자중</v>
          </cell>
          <cell r="F16" t="str">
            <v>10.48</v>
          </cell>
          <cell r="G16" t="str">
            <v>0.1</v>
          </cell>
        </row>
        <row r="17">
          <cell r="C17" t="str">
            <v>임사랑</v>
          </cell>
          <cell r="E17" t="str">
            <v>전남체육중</v>
          </cell>
          <cell r="F17" t="str">
            <v>10.02</v>
          </cell>
          <cell r="G17" t="str">
            <v>-0.8</v>
          </cell>
        </row>
        <row r="18">
          <cell r="C18" t="str">
            <v>전효진</v>
          </cell>
          <cell r="E18" t="str">
            <v>부원여자중</v>
          </cell>
          <cell r="F18" t="str">
            <v>09.73</v>
          </cell>
          <cell r="G18" t="str">
            <v>-0.2</v>
          </cell>
        </row>
      </sheetData>
      <sheetData sheetId="4">
        <row r="11">
          <cell r="C11" t="str">
            <v>이예람</v>
          </cell>
          <cell r="E11" t="str">
            <v>천안오성중</v>
          </cell>
          <cell r="F11" t="str">
            <v>16.20 DR</v>
          </cell>
        </row>
        <row r="12">
          <cell r="C12" t="str">
            <v>김나현</v>
          </cell>
          <cell r="E12" t="str">
            <v>익산지원중</v>
          </cell>
          <cell r="F12" t="str">
            <v>13.22</v>
          </cell>
        </row>
        <row r="13">
          <cell r="C13" t="str">
            <v>마소영</v>
          </cell>
          <cell r="E13" t="str">
            <v>주례여자중</v>
          </cell>
          <cell r="F13" t="str">
            <v>12.16</v>
          </cell>
        </row>
        <row r="14">
          <cell r="C14" t="str">
            <v>김고은</v>
          </cell>
          <cell r="E14" t="str">
            <v>선주중</v>
          </cell>
          <cell r="F14" t="str">
            <v>10.76</v>
          </cell>
        </row>
        <row r="15">
          <cell r="C15" t="str">
            <v>이주은</v>
          </cell>
          <cell r="E15" t="str">
            <v>부산체육중</v>
          </cell>
          <cell r="F15" t="str">
            <v>10.67</v>
          </cell>
        </row>
        <row r="16">
          <cell r="C16" t="str">
            <v>김나연</v>
          </cell>
          <cell r="E16" t="str">
            <v>서림여자중</v>
          </cell>
          <cell r="F16" t="str">
            <v>10.50</v>
          </cell>
        </row>
        <row r="17">
          <cell r="C17" t="str">
            <v>조원주</v>
          </cell>
          <cell r="E17" t="str">
            <v>예산여자중</v>
          </cell>
          <cell r="F17" t="str">
            <v>9.62</v>
          </cell>
        </row>
        <row r="18">
          <cell r="C18" t="str">
            <v>박초현</v>
          </cell>
          <cell r="E18" t="str">
            <v>장산중</v>
          </cell>
          <cell r="F18" t="str">
            <v>8.97</v>
          </cell>
        </row>
      </sheetData>
      <sheetData sheetId="5">
        <row r="11">
          <cell r="C11" t="str">
            <v>김나현</v>
          </cell>
          <cell r="E11" t="str">
            <v>익산지원중</v>
          </cell>
          <cell r="F11" t="str">
            <v>35.08</v>
          </cell>
        </row>
        <row r="12">
          <cell r="C12" t="str">
            <v>김고은</v>
          </cell>
          <cell r="E12" t="str">
            <v>선주중</v>
          </cell>
          <cell r="F12" t="str">
            <v>31.69</v>
          </cell>
        </row>
        <row r="13">
          <cell r="C13" t="str">
            <v>형아영</v>
          </cell>
          <cell r="E13" t="str">
            <v>서울체육중</v>
          </cell>
          <cell r="F13" t="str">
            <v>30.15</v>
          </cell>
        </row>
        <row r="14">
          <cell r="C14" t="str">
            <v>박기쁨</v>
          </cell>
          <cell r="E14" t="str">
            <v>경안여자중</v>
          </cell>
          <cell r="F14" t="str">
            <v>29.91</v>
          </cell>
        </row>
        <row r="15">
          <cell r="C15" t="str">
            <v>박지현</v>
          </cell>
          <cell r="E15" t="str">
            <v>철산중</v>
          </cell>
          <cell r="F15" t="str">
            <v>28.89</v>
          </cell>
        </row>
        <row r="16">
          <cell r="C16" t="str">
            <v>박은지</v>
          </cell>
          <cell r="E16" t="str">
            <v>부산체육중</v>
          </cell>
          <cell r="F16" t="str">
            <v>28.75</v>
          </cell>
        </row>
        <row r="17">
          <cell r="C17" t="str">
            <v>김나연</v>
          </cell>
          <cell r="E17" t="str">
            <v>서림여자중</v>
          </cell>
          <cell r="F17" t="str">
            <v>27.22</v>
          </cell>
        </row>
        <row r="18">
          <cell r="C18" t="str">
            <v>박초현</v>
          </cell>
          <cell r="E18" t="str">
            <v>장산중</v>
          </cell>
          <cell r="F18" t="str">
            <v>25.94</v>
          </cell>
        </row>
      </sheetData>
      <sheetData sheetId="6">
        <row r="11">
          <cell r="C11" t="str">
            <v>이새봄</v>
          </cell>
          <cell r="E11" t="str">
            <v>인제중</v>
          </cell>
          <cell r="F11" t="str">
            <v>46.56 CR</v>
          </cell>
        </row>
        <row r="12">
          <cell r="C12" t="str">
            <v>김지연</v>
          </cell>
          <cell r="E12" t="str">
            <v>경안여자중</v>
          </cell>
          <cell r="F12" t="str">
            <v>33.67</v>
          </cell>
        </row>
        <row r="13">
          <cell r="C13" t="str">
            <v>이혜린</v>
          </cell>
          <cell r="E13" t="str">
            <v>군산산북중</v>
          </cell>
          <cell r="F13" t="str">
            <v>33.43</v>
          </cell>
        </row>
        <row r="14">
          <cell r="C14" t="str">
            <v>형아영</v>
          </cell>
          <cell r="E14" t="str">
            <v>서울체육중</v>
          </cell>
          <cell r="F14" t="str">
            <v>29.94</v>
          </cell>
        </row>
        <row r="15">
          <cell r="C15" t="str">
            <v>위가은</v>
          </cell>
          <cell r="E15" t="str">
            <v>대구체육중</v>
          </cell>
          <cell r="F15" t="str">
            <v>28.53</v>
          </cell>
        </row>
        <row r="16">
          <cell r="C16" t="str">
            <v>허현수</v>
          </cell>
          <cell r="E16" t="str">
            <v>서생중</v>
          </cell>
          <cell r="F16" t="str">
            <v>21.89</v>
          </cell>
        </row>
        <row r="17">
          <cell r="C17" t="str">
            <v>김재민</v>
          </cell>
          <cell r="E17" t="str">
            <v>거제중앙중</v>
          </cell>
          <cell r="F17" t="str">
            <v>20.60</v>
          </cell>
        </row>
        <row r="18">
          <cell r="C18" t="str">
            <v>이나영</v>
          </cell>
          <cell r="E18" t="str">
            <v>목포항도여자중</v>
          </cell>
          <cell r="F18" t="str">
            <v>17.27</v>
          </cell>
        </row>
      </sheetData>
      <sheetData sheetId="7">
        <row r="11">
          <cell r="C11" t="str">
            <v>김이옥</v>
          </cell>
          <cell r="E11" t="str">
            <v>진주문산중</v>
          </cell>
          <cell r="F11" t="str">
            <v>2.600점</v>
          </cell>
        </row>
        <row r="12">
          <cell r="C12" t="str">
            <v>임여음</v>
          </cell>
          <cell r="E12" t="str">
            <v>부산체육중</v>
          </cell>
          <cell r="F12" t="str">
            <v>2.543점</v>
          </cell>
        </row>
        <row r="13">
          <cell r="C13" t="str">
            <v>박주은</v>
          </cell>
          <cell r="E13" t="str">
            <v>대전송촌중</v>
          </cell>
          <cell r="F13" t="str">
            <v>2.483점</v>
          </cell>
        </row>
        <row r="14">
          <cell r="C14" t="str">
            <v>김태연</v>
          </cell>
          <cell r="E14" t="str">
            <v>동산여자중</v>
          </cell>
          <cell r="F14" t="str">
            <v>2.180점</v>
          </cell>
        </row>
        <row r="15">
          <cell r="C15" t="str">
            <v>강민정</v>
          </cell>
          <cell r="E15" t="str">
            <v>불광중</v>
          </cell>
          <cell r="F15" t="str">
            <v>2.174점</v>
          </cell>
        </row>
        <row r="16">
          <cell r="C16" t="str">
            <v>강현경</v>
          </cell>
          <cell r="E16" t="str">
            <v>조치원중</v>
          </cell>
          <cell r="F16" t="str">
            <v>2.155점</v>
          </cell>
        </row>
        <row r="17">
          <cell r="C17" t="str">
            <v>이선옥</v>
          </cell>
          <cell r="E17" t="str">
            <v>구월여자중</v>
          </cell>
          <cell r="F17" t="str">
            <v>2.148점</v>
          </cell>
        </row>
        <row r="18">
          <cell r="C18" t="str">
            <v>김연진</v>
          </cell>
          <cell r="E18" t="str">
            <v>통영중앙중</v>
          </cell>
          <cell r="F18" t="str">
            <v>2.146점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-0.6</v>
          </cell>
        </row>
        <row r="11">
          <cell r="C11" t="str">
            <v>이건호</v>
          </cell>
          <cell r="E11" t="str">
            <v>부산대신중</v>
          </cell>
          <cell r="F11" t="str">
            <v>11.38</v>
          </cell>
        </row>
        <row r="12">
          <cell r="C12" t="str">
            <v>이세열</v>
          </cell>
          <cell r="E12" t="str">
            <v>오창중</v>
          </cell>
          <cell r="F12" t="str">
            <v>11.77</v>
          </cell>
        </row>
        <row r="13">
          <cell r="C13" t="str">
            <v>김시훈</v>
          </cell>
          <cell r="E13" t="str">
            <v>창원중앙중</v>
          </cell>
          <cell r="F13" t="str">
            <v>11.90</v>
          </cell>
        </row>
        <row r="14">
          <cell r="C14" t="str">
            <v>최준혁</v>
          </cell>
          <cell r="E14" t="str">
            <v>인천남중</v>
          </cell>
          <cell r="F14" t="str">
            <v>11.92</v>
          </cell>
        </row>
        <row r="15">
          <cell r="C15" t="str">
            <v>원형진</v>
          </cell>
          <cell r="E15" t="str">
            <v>온양용화중</v>
          </cell>
          <cell r="F15" t="str">
            <v>11.93</v>
          </cell>
        </row>
        <row r="16">
          <cell r="C16" t="str">
            <v>서동휘</v>
          </cell>
          <cell r="E16" t="str">
            <v>불광중</v>
          </cell>
          <cell r="F16" t="str">
            <v>12.11</v>
          </cell>
        </row>
        <row r="17">
          <cell r="C17" t="str">
            <v>박건우</v>
          </cell>
          <cell r="E17" t="str">
            <v>함성중</v>
          </cell>
          <cell r="F17" t="str">
            <v>12.14</v>
          </cell>
        </row>
        <row r="18">
          <cell r="C18" t="str">
            <v>김민혁</v>
          </cell>
          <cell r="E18" t="str">
            <v>백현중</v>
          </cell>
          <cell r="F18" t="str">
            <v>12.31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김민기</v>
          </cell>
          <cell r="E11" t="str">
            <v>월배중</v>
          </cell>
          <cell r="F11" t="str">
            <v>54.43</v>
          </cell>
        </row>
        <row r="12">
          <cell r="C12" t="str">
            <v>전재준</v>
          </cell>
          <cell r="E12" t="str">
            <v>전라중</v>
          </cell>
          <cell r="F12" t="str">
            <v>54.67</v>
          </cell>
        </row>
        <row r="13">
          <cell r="C13" t="str">
            <v>이예준</v>
          </cell>
          <cell r="E13" t="str">
            <v>동항중</v>
          </cell>
          <cell r="F13" t="str">
            <v>56.16</v>
          </cell>
        </row>
        <row r="14">
          <cell r="C14" t="str">
            <v>장세현</v>
          </cell>
          <cell r="E14" t="str">
            <v>백현중</v>
          </cell>
          <cell r="F14" t="str">
            <v>58.01</v>
          </cell>
        </row>
        <row r="15">
          <cell r="C15" t="str">
            <v>문준기</v>
          </cell>
          <cell r="E15" t="str">
            <v>계남중</v>
          </cell>
          <cell r="F15" t="str">
            <v>58.81</v>
          </cell>
        </row>
        <row r="16">
          <cell r="C16" t="str">
            <v>이예성</v>
          </cell>
          <cell r="E16" t="str">
            <v>동주중</v>
          </cell>
          <cell r="F16" t="str">
            <v>59.29</v>
          </cell>
        </row>
        <row r="17">
          <cell r="C17" t="str">
            <v>김도현</v>
          </cell>
          <cell r="E17" t="str">
            <v>당하중</v>
          </cell>
          <cell r="F17" t="str">
            <v>1:00.55</v>
          </cell>
        </row>
        <row r="18">
          <cell r="C18" t="str">
            <v>정정혁</v>
          </cell>
          <cell r="E18" t="str">
            <v>전라중</v>
          </cell>
          <cell r="F18" t="str">
            <v>1:01.30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황선호</v>
          </cell>
          <cell r="E11" t="str">
            <v>성보중</v>
          </cell>
          <cell r="F11" t="str">
            <v>4:43.86</v>
          </cell>
        </row>
        <row r="12">
          <cell r="C12" t="str">
            <v>이민규</v>
          </cell>
          <cell r="E12" t="str">
            <v>홍주중</v>
          </cell>
          <cell r="F12" t="str">
            <v>4:47.52</v>
          </cell>
        </row>
        <row r="13">
          <cell r="C13" t="str">
            <v>장준영</v>
          </cell>
          <cell r="E13" t="str">
            <v>서천중</v>
          </cell>
          <cell r="F13" t="str">
            <v>4:47.69</v>
          </cell>
        </row>
        <row r="14">
          <cell r="C14" t="str">
            <v>박창환</v>
          </cell>
          <cell r="E14" t="str">
            <v>경기체육중</v>
          </cell>
          <cell r="F14" t="str">
            <v>4:50.09</v>
          </cell>
        </row>
        <row r="15">
          <cell r="C15" t="str">
            <v>이도현</v>
          </cell>
          <cell r="E15" t="str">
            <v>대흥중</v>
          </cell>
          <cell r="F15" t="str">
            <v>4:52.51</v>
          </cell>
        </row>
        <row r="16">
          <cell r="C16" t="str">
            <v>윤백현</v>
          </cell>
          <cell r="E16" t="str">
            <v>세종중</v>
          </cell>
          <cell r="F16" t="str">
            <v>5:02.89</v>
          </cell>
        </row>
        <row r="17">
          <cell r="C17" t="str">
            <v>구호연</v>
          </cell>
          <cell r="E17" t="str">
            <v>신주중</v>
          </cell>
          <cell r="F17" t="str">
            <v>5:02.96</v>
          </cell>
        </row>
        <row r="18">
          <cell r="C18" t="str">
            <v>성충봉</v>
          </cell>
          <cell r="E18" t="str">
            <v>석정중</v>
          </cell>
          <cell r="F18" t="str">
            <v>5:03.51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멀리"/>
      <sheetName val="창"/>
    </sheetNames>
    <sheetDataSet>
      <sheetData sheetId="0">
        <row r="11">
          <cell r="C11" t="str">
            <v>김준</v>
          </cell>
          <cell r="E11" t="str">
            <v>합포중</v>
          </cell>
          <cell r="F11" t="str">
            <v>5.85</v>
          </cell>
          <cell r="G11" t="str">
            <v>-0.4</v>
          </cell>
        </row>
        <row r="12">
          <cell r="C12" t="str">
            <v>박상현</v>
          </cell>
          <cell r="E12" t="str">
            <v>충주중</v>
          </cell>
          <cell r="F12" t="str">
            <v>5.83</v>
          </cell>
          <cell r="G12" t="str">
            <v>-0.6</v>
          </cell>
        </row>
        <row r="13">
          <cell r="C13" t="str">
            <v>김선우</v>
          </cell>
          <cell r="E13" t="str">
            <v>충주중</v>
          </cell>
          <cell r="F13" t="str">
            <v>5.78</v>
          </cell>
          <cell r="G13" t="str">
            <v>-0.5</v>
          </cell>
        </row>
        <row r="14">
          <cell r="C14" t="str">
            <v>이재희</v>
          </cell>
          <cell r="E14" t="str">
            <v>동명중</v>
          </cell>
          <cell r="F14" t="str">
            <v>5.62</v>
          </cell>
          <cell r="G14" t="str">
            <v>-0.4</v>
          </cell>
        </row>
        <row r="15">
          <cell r="C15" t="str">
            <v>신현서</v>
          </cell>
          <cell r="E15" t="str">
            <v>동방중</v>
          </cell>
          <cell r="F15" t="str">
            <v>5.54</v>
          </cell>
          <cell r="G15" t="str">
            <v>-0.5</v>
          </cell>
        </row>
        <row r="16">
          <cell r="C16" t="str">
            <v>윤태준</v>
          </cell>
          <cell r="E16" t="str">
            <v>대전구봉중</v>
          </cell>
          <cell r="F16" t="str">
            <v>5.30</v>
          </cell>
          <cell r="G16" t="str">
            <v>-0.5</v>
          </cell>
        </row>
        <row r="17">
          <cell r="C17" t="str">
            <v>김형래</v>
          </cell>
          <cell r="E17" t="str">
            <v>예산중</v>
          </cell>
          <cell r="F17" t="str">
            <v>5.25</v>
          </cell>
          <cell r="G17" t="str">
            <v>-0.1</v>
          </cell>
        </row>
        <row r="18">
          <cell r="C18" t="str">
            <v>정희준</v>
          </cell>
          <cell r="E18" t="str">
            <v>문산수억중</v>
          </cell>
          <cell r="F18" t="str">
            <v>5.09</v>
          </cell>
          <cell r="G18" t="str">
            <v>-0.2</v>
          </cell>
        </row>
      </sheetData>
      <sheetData sheetId="1">
        <row r="11">
          <cell r="C11" t="str">
            <v>노승재</v>
          </cell>
          <cell r="E11" t="str">
            <v>김천중</v>
          </cell>
          <cell r="F11" t="str">
            <v>44.46</v>
          </cell>
        </row>
        <row r="12">
          <cell r="C12" t="str">
            <v>엄하랑</v>
          </cell>
          <cell r="E12" t="str">
            <v>당하중</v>
          </cell>
          <cell r="F12" t="str">
            <v>44.06</v>
          </cell>
        </row>
        <row r="13">
          <cell r="C13" t="str">
            <v>하승우</v>
          </cell>
          <cell r="E13" t="str">
            <v>논산중</v>
          </cell>
          <cell r="F13" t="str">
            <v>41.49</v>
          </cell>
        </row>
        <row r="14">
          <cell r="C14" t="str">
            <v>김연우</v>
          </cell>
          <cell r="E14" t="str">
            <v>부원중</v>
          </cell>
          <cell r="F14" t="str">
            <v>39.57</v>
          </cell>
        </row>
        <row r="15">
          <cell r="C15" t="str">
            <v>최동진</v>
          </cell>
          <cell r="E15" t="str">
            <v>장산중</v>
          </cell>
          <cell r="F15" t="str">
            <v>37.18</v>
          </cell>
        </row>
        <row r="16">
          <cell r="C16" t="str">
            <v>이민용</v>
          </cell>
          <cell r="E16" t="str">
            <v>안청중</v>
          </cell>
          <cell r="F16" t="str">
            <v>36.39</v>
          </cell>
        </row>
        <row r="17">
          <cell r="C17" t="str">
            <v>이지우</v>
          </cell>
          <cell r="E17" t="str">
            <v>충주중</v>
          </cell>
          <cell r="F17" t="str">
            <v>35.82</v>
          </cell>
        </row>
        <row r="18">
          <cell r="C18" t="str">
            <v>김형구</v>
          </cell>
          <cell r="E18" t="str">
            <v>충주중</v>
          </cell>
          <cell r="F18" t="str">
            <v>34.04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-1.2</v>
          </cell>
        </row>
        <row r="11">
          <cell r="C11" t="str">
            <v>전지유</v>
          </cell>
          <cell r="E11" t="str">
            <v>거제중앙중</v>
          </cell>
          <cell r="F11" t="str">
            <v>13.04</v>
          </cell>
        </row>
        <row r="12">
          <cell r="C12" t="str">
            <v>주예지</v>
          </cell>
          <cell r="E12" t="str">
            <v>복주여자중</v>
          </cell>
          <cell r="F12" t="str">
            <v>13.14</v>
          </cell>
        </row>
        <row r="13">
          <cell r="C13" t="str">
            <v>전유민</v>
          </cell>
          <cell r="E13" t="str">
            <v>거창여자중</v>
          </cell>
          <cell r="F13" t="str">
            <v>13.44</v>
          </cell>
        </row>
        <row r="14">
          <cell r="C14" t="str">
            <v>이로아</v>
          </cell>
          <cell r="E14" t="str">
            <v>서생중</v>
          </cell>
          <cell r="F14" t="str">
            <v>13.69</v>
          </cell>
        </row>
        <row r="15">
          <cell r="C15" t="str">
            <v>김도연</v>
          </cell>
          <cell r="E15" t="str">
            <v>세종중</v>
          </cell>
          <cell r="F15" t="str">
            <v>13.76</v>
          </cell>
        </row>
        <row r="16">
          <cell r="C16" t="str">
            <v>고우리</v>
          </cell>
          <cell r="E16" t="str">
            <v>불광중</v>
          </cell>
          <cell r="F16" t="str">
            <v>13.90</v>
          </cell>
        </row>
        <row r="17">
          <cell r="C17" t="str">
            <v>김여진</v>
          </cell>
          <cell r="E17" t="str">
            <v>화홍중</v>
          </cell>
          <cell r="F17" t="str">
            <v>14.12</v>
          </cell>
        </row>
        <row r="18">
          <cell r="C18" t="str">
            <v>조아형</v>
          </cell>
          <cell r="E18" t="str">
            <v>세종중</v>
          </cell>
          <cell r="F18" t="str">
            <v>14.12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임지수</v>
          </cell>
          <cell r="E11" t="str">
            <v>세종중</v>
          </cell>
          <cell r="F11" t="str">
            <v>1:01.03</v>
          </cell>
        </row>
        <row r="12">
          <cell r="C12" t="str">
            <v>김여경</v>
          </cell>
          <cell r="E12" t="str">
            <v>계룡중</v>
          </cell>
          <cell r="F12" t="str">
            <v>1:01.51</v>
          </cell>
        </row>
        <row r="13">
          <cell r="C13" t="str">
            <v>박교림</v>
          </cell>
          <cell r="E13" t="str">
            <v>부산체육중</v>
          </cell>
          <cell r="F13" t="str">
            <v>1:01.53</v>
          </cell>
        </row>
        <row r="14">
          <cell r="C14" t="str">
            <v>신서희</v>
          </cell>
          <cell r="E14" t="str">
            <v>산본중</v>
          </cell>
          <cell r="F14" t="str">
            <v>1:06.15</v>
          </cell>
        </row>
        <row r="15">
          <cell r="C15" t="str">
            <v>백서윤</v>
          </cell>
          <cell r="E15" t="str">
            <v>보은여자중</v>
          </cell>
          <cell r="F15" t="str">
            <v>1:06.22</v>
          </cell>
        </row>
        <row r="16">
          <cell r="C16" t="str">
            <v>임하은</v>
          </cell>
          <cell r="E16" t="str">
            <v>저동중</v>
          </cell>
          <cell r="F16" t="str">
            <v>1:07.01</v>
          </cell>
        </row>
        <row r="17">
          <cell r="C17" t="str">
            <v>배지민</v>
          </cell>
          <cell r="E17" t="str">
            <v>철산중</v>
          </cell>
          <cell r="F17" t="str">
            <v>1:07.92</v>
          </cell>
        </row>
        <row r="18">
          <cell r="C18" t="str">
            <v>유지민</v>
          </cell>
          <cell r="E18" t="str">
            <v>충주여자중</v>
          </cell>
          <cell r="F18" t="str">
            <v>1:10.26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강나연</v>
          </cell>
          <cell r="E11" t="str">
            <v>충북영동중</v>
          </cell>
          <cell r="F11" t="str">
            <v>5:12.14</v>
          </cell>
        </row>
        <row r="12">
          <cell r="C12" t="str">
            <v>이다은</v>
          </cell>
          <cell r="E12" t="str">
            <v>월배중</v>
          </cell>
          <cell r="F12" t="str">
            <v>5:15.40</v>
          </cell>
        </row>
        <row r="13">
          <cell r="C13" t="str">
            <v>설예나</v>
          </cell>
          <cell r="E13" t="str">
            <v>김천한일여자중</v>
          </cell>
          <cell r="F13" t="str">
            <v>5:21.09</v>
          </cell>
        </row>
        <row r="14">
          <cell r="C14" t="str">
            <v>장하연</v>
          </cell>
          <cell r="E14" t="str">
            <v>경기체육중</v>
          </cell>
          <cell r="F14" t="str">
            <v>5:21.94</v>
          </cell>
        </row>
        <row r="15">
          <cell r="C15" t="str">
            <v>김지아</v>
          </cell>
          <cell r="E15" t="str">
            <v>홍성여자중</v>
          </cell>
          <cell r="F15" t="str">
            <v>5:29.91</v>
          </cell>
        </row>
        <row r="16">
          <cell r="C16" t="str">
            <v>이다예</v>
          </cell>
          <cell r="E16" t="str">
            <v>세종중</v>
          </cell>
          <cell r="F16" t="str">
            <v>5:32.74</v>
          </cell>
        </row>
        <row r="17">
          <cell r="C17" t="str">
            <v>정서은</v>
          </cell>
          <cell r="E17" t="str">
            <v>서생중</v>
          </cell>
          <cell r="F17" t="str">
            <v>5:35.25</v>
          </cell>
        </row>
        <row r="18">
          <cell r="C18" t="str">
            <v>이준아</v>
          </cell>
          <cell r="E18" t="str">
            <v>대전체육중</v>
          </cell>
          <cell r="F18" t="str">
            <v>5:37.79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-0.3</v>
          </cell>
        </row>
        <row r="11">
          <cell r="C11" t="str">
            <v>노현정</v>
          </cell>
          <cell r="E11" t="str">
            <v>경북다산초</v>
          </cell>
          <cell r="F11" t="str">
            <v>13.11</v>
          </cell>
        </row>
        <row r="12">
          <cell r="C12" t="str">
            <v>왕서윤</v>
          </cell>
          <cell r="E12" t="str">
            <v>서울증산초</v>
          </cell>
          <cell r="F12" t="str">
            <v>13.14</v>
          </cell>
        </row>
        <row r="13">
          <cell r="C13" t="str">
            <v>안아인</v>
          </cell>
          <cell r="E13" t="str">
            <v>충남서천초</v>
          </cell>
          <cell r="F13" t="str">
            <v>13.28</v>
          </cell>
        </row>
        <row r="14">
          <cell r="C14" t="str">
            <v>성채은</v>
          </cell>
          <cell r="E14" t="str">
            <v>개봉초</v>
          </cell>
          <cell r="F14" t="str">
            <v>13.34</v>
          </cell>
        </row>
        <row r="15">
          <cell r="C15" t="str">
            <v>오은미</v>
          </cell>
          <cell r="E15" t="str">
            <v>서울경동초</v>
          </cell>
          <cell r="F15" t="str">
            <v>13.45</v>
          </cell>
        </row>
        <row r="16">
          <cell r="C16" t="str">
            <v>이하린</v>
          </cell>
          <cell r="E16" t="str">
            <v>포항원동초</v>
          </cell>
          <cell r="F16" t="str">
            <v>13.48</v>
          </cell>
        </row>
        <row r="17">
          <cell r="C17" t="str">
            <v>진윤서</v>
          </cell>
          <cell r="E17" t="str">
            <v>세종조치원대동초</v>
          </cell>
          <cell r="F17" t="str">
            <v>13.69</v>
          </cell>
        </row>
        <row r="18">
          <cell r="C18" t="str">
            <v>정예은</v>
          </cell>
          <cell r="E18" t="str">
            <v>전남해남서초</v>
          </cell>
          <cell r="F18" t="str">
            <v>14.15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멀리"/>
      <sheetName val="창"/>
    </sheetNames>
    <sheetDataSet>
      <sheetData sheetId="0">
        <row r="11">
          <cell r="C11" t="str">
            <v>권가은</v>
          </cell>
          <cell r="E11" t="str">
            <v>동방중</v>
          </cell>
          <cell r="F11" t="str">
            <v>5.52</v>
          </cell>
          <cell r="G11" t="str">
            <v>-0.5</v>
          </cell>
        </row>
        <row r="12">
          <cell r="C12" t="str">
            <v>이하은</v>
          </cell>
          <cell r="E12" t="str">
            <v>광양백운중</v>
          </cell>
          <cell r="F12" t="str">
            <v>5.09</v>
          </cell>
          <cell r="G12" t="str">
            <v>-0.7</v>
          </cell>
        </row>
        <row r="13">
          <cell r="C13" t="str">
            <v>민시윤</v>
          </cell>
          <cell r="E13" t="str">
            <v>충북영동중</v>
          </cell>
          <cell r="F13" t="str">
            <v>5.03</v>
          </cell>
          <cell r="G13" t="str">
            <v>-0.1</v>
          </cell>
        </row>
        <row r="14">
          <cell r="C14" t="str">
            <v>이정원</v>
          </cell>
          <cell r="E14" t="str">
            <v>장산중</v>
          </cell>
          <cell r="F14" t="str">
            <v>4.90</v>
          </cell>
          <cell r="G14" t="str">
            <v>-0.5</v>
          </cell>
        </row>
        <row r="15">
          <cell r="C15" t="str">
            <v>이소정</v>
          </cell>
          <cell r="E15" t="str">
            <v>대전체육중</v>
          </cell>
          <cell r="F15" t="str">
            <v>4.89</v>
          </cell>
          <cell r="G15" t="str">
            <v>-0.0</v>
          </cell>
        </row>
        <row r="16">
          <cell r="C16" t="str">
            <v>전효진</v>
          </cell>
          <cell r="E16" t="str">
            <v>부원여자중</v>
          </cell>
          <cell r="F16" t="str">
            <v>4.77</v>
          </cell>
          <cell r="G16" t="str">
            <v>-0.1</v>
          </cell>
        </row>
        <row r="17">
          <cell r="C17" t="str">
            <v>임효린</v>
          </cell>
          <cell r="E17" t="str">
            <v>서림여자중</v>
          </cell>
          <cell r="F17" t="str">
            <v>4.50</v>
          </cell>
          <cell r="G17" t="str">
            <v>-0.7</v>
          </cell>
        </row>
        <row r="18">
          <cell r="C18" t="str">
            <v>우정민</v>
          </cell>
          <cell r="E18" t="str">
            <v>북삼중</v>
          </cell>
          <cell r="F18" t="str">
            <v>4.41</v>
          </cell>
          <cell r="G18" t="str">
            <v>-0.6</v>
          </cell>
        </row>
      </sheetData>
      <sheetData sheetId="1">
        <row r="11">
          <cell r="C11" t="str">
            <v>박혜린</v>
          </cell>
          <cell r="E11" t="str">
            <v>홍성여자중</v>
          </cell>
          <cell r="F11" t="str">
            <v>39.74</v>
          </cell>
        </row>
        <row r="12">
          <cell r="C12" t="str">
            <v>조예담</v>
          </cell>
          <cell r="E12" t="str">
            <v>강원체육중</v>
          </cell>
          <cell r="F12" t="str">
            <v>30.17</v>
          </cell>
        </row>
        <row r="13">
          <cell r="C13" t="str">
            <v>박보은</v>
          </cell>
          <cell r="E13" t="str">
            <v>서생중</v>
          </cell>
          <cell r="F13" t="str">
            <v>29.83</v>
          </cell>
        </row>
        <row r="14">
          <cell r="C14" t="str">
            <v>오현지</v>
          </cell>
          <cell r="E14" t="str">
            <v>부산체육중</v>
          </cell>
          <cell r="F14" t="str">
            <v>29.37</v>
          </cell>
        </row>
        <row r="15">
          <cell r="C15" t="str">
            <v>오유정</v>
          </cell>
          <cell r="E15" t="str">
            <v>서생중</v>
          </cell>
          <cell r="F15" t="str">
            <v>26.99</v>
          </cell>
        </row>
        <row r="16">
          <cell r="C16" t="str">
            <v>김연담</v>
          </cell>
          <cell r="E16" t="str">
            <v>세종중</v>
          </cell>
          <cell r="F16" t="str">
            <v>24.01</v>
          </cell>
        </row>
        <row r="17">
          <cell r="C17" t="str">
            <v>장효정</v>
          </cell>
          <cell r="E17" t="str">
            <v>대구체육중</v>
          </cell>
          <cell r="F17" t="str">
            <v>22.21</v>
          </cell>
        </row>
        <row r="18">
          <cell r="C18" t="str">
            <v>조영채</v>
          </cell>
          <cell r="E18" t="str">
            <v>주례여자중</v>
          </cell>
          <cell r="F18" t="str">
            <v>21.40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0.2</v>
          </cell>
        </row>
        <row r="11">
          <cell r="C11" t="str">
            <v>노현정</v>
          </cell>
          <cell r="E11" t="str">
            <v>경북다산초</v>
          </cell>
          <cell r="F11" t="str">
            <v>27.02</v>
          </cell>
        </row>
        <row r="12">
          <cell r="C12" t="str">
            <v>성채은</v>
          </cell>
          <cell r="E12" t="str">
            <v>개봉초</v>
          </cell>
          <cell r="F12" t="str">
            <v>27.64</v>
          </cell>
        </row>
        <row r="13">
          <cell r="C13" t="str">
            <v>이하린</v>
          </cell>
          <cell r="E13" t="str">
            <v>포항원동초</v>
          </cell>
          <cell r="F13" t="str">
            <v>27.81</v>
          </cell>
        </row>
        <row r="14">
          <cell r="C14" t="str">
            <v>이수민</v>
          </cell>
          <cell r="E14" t="str">
            <v>서울강신초</v>
          </cell>
          <cell r="F14" t="str">
            <v>28.14</v>
          </cell>
        </row>
        <row r="15">
          <cell r="C15" t="str">
            <v>이예서</v>
          </cell>
          <cell r="E15" t="str">
            <v>금오초</v>
          </cell>
          <cell r="F15" t="str">
            <v>28.77</v>
          </cell>
        </row>
        <row r="16">
          <cell r="C16" t="str">
            <v>정예은</v>
          </cell>
          <cell r="E16" t="str">
            <v>전남해남서초</v>
          </cell>
          <cell r="F16" t="str">
            <v>29.05</v>
          </cell>
        </row>
        <row r="17">
          <cell r="C17" t="str">
            <v>김다은</v>
          </cell>
          <cell r="E17" t="str">
            <v>전남시전초</v>
          </cell>
          <cell r="F17" t="str">
            <v>29.23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21BC7-828B-411C-B6E1-28C17E28266D}">
  <dimension ref="A1:AC42"/>
  <sheetViews>
    <sheetView showGridLines="0" tabSelected="1" view="pageBreakPreview" zoomScale="120" zoomScaleSheetLayoutView="120" workbookViewId="0">
      <selection activeCell="E2" sqref="E2:T2"/>
    </sheetView>
  </sheetViews>
  <sheetFormatPr defaultRowHeight="13.5"/>
  <cols>
    <col min="1" max="1" width="2.33203125" style="44" customWidth="1"/>
    <col min="2" max="2" width="5.44140625" customWidth="1"/>
    <col min="3" max="3" width="3.6640625" customWidth="1"/>
    <col min="4" max="4" width="4.6640625" customWidth="1"/>
    <col min="5" max="5" width="5.6640625" customWidth="1"/>
    <col min="6" max="6" width="3.6640625" customWidth="1"/>
    <col min="7" max="7" width="4.6640625" customWidth="1"/>
    <col min="8" max="8" width="5.6640625" customWidth="1"/>
    <col min="9" max="9" width="3.6640625" customWidth="1"/>
    <col min="10" max="10" width="4.6640625" customWidth="1"/>
    <col min="11" max="11" width="5.6640625" customWidth="1"/>
    <col min="12" max="12" width="3.6640625" customWidth="1"/>
    <col min="13" max="13" width="4.6640625" customWidth="1"/>
    <col min="14" max="14" width="5.6640625" customWidth="1"/>
    <col min="15" max="15" width="3.6640625" customWidth="1"/>
    <col min="16" max="16" width="4.6640625" customWidth="1"/>
    <col min="17" max="17" width="5.6640625" customWidth="1"/>
    <col min="18" max="18" width="3.6640625" customWidth="1"/>
    <col min="19" max="19" width="4.6640625" customWidth="1"/>
    <col min="20" max="20" width="5.6640625" customWidth="1"/>
    <col min="21" max="21" width="3.6640625" customWidth="1"/>
    <col min="22" max="22" width="4.6640625" customWidth="1"/>
    <col min="23" max="23" width="5.6640625" customWidth="1"/>
    <col min="24" max="24" width="3.6640625" customWidth="1"/>
    <col min="25" max="25" width="4.6640625" customWidth="1"/>
    <col min="26" max="26" width="5.6640625" customWidth="1"/>
  </cols>
  <sheetData>
    <row r="1" spans="1:29">
      <c r="A1" s="43"/>
    </row>
    <row r="2" spans="1:29" s="9" customFormat="1" ht="45" customHeight="1" thickBot="1">
      <c r="A2" s="43"/>
      <c r="B2" s="10"/>
      <c r="C2" s="10"/>
      <c r="D2" s="10"/>
      <c r="E2" s="125" t="s">
        <v>45</v>
      </c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40" t="s">
        <v>20</v>
      </c>
      <c r="V2" s="40"/>
      <c r="W2" s="40"/>
      <c r="X2" s="40"/>
      <c r="Y2" s="40"/>
      <c r="Z2" s="40"/>
    </row>
    <row r="3" spans="1:29" s="9" customFormat="1" ht="14.25" thickTop="1">
      <c r="A3" s="44"/>
      <c r="B3" s="123" t="s">
        <v>49</v>
      </c>
      <c r="C3" s="123"/>
      <c r="D3" s="10"/>
      <c r="E3" s="72"/>
      <c r="F3" s="127" t="s">
        <v>46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72"/>
      <c r="U3" s="10"/>
      <c r="V3" s="10"/>
      <c r="W3" s="10"/>
      <c r="X3" s="10"/>
      <c r="Y3" s="10"/>
      <c r="Z3" s="10"/>
    </row>
    <row r="4" spans="1:29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9">
      <c r="B5" s="7" t="s">
        <v>6</v>
      </c>
      <c r="C5" s="2"/>
      <c r="D5" s="3" t="s">
        <v>7</v>
      </c>
      <c r="E5" s="4"/>
      <c r="F5" s="2"/>
      <c r="G5" s="3" t="s">
        <v>11</v>
      </c>
      <c r="H5" s="4"/>
      <c r="I5" s="2"/>
      <c r="J5" s="3" t="s">
        <v>0</v>
      </c>
      <c r="K5" s="4"/>
      <c r="L5" s="2"/>
      <c r="M5" s="3" t="s">
        <v>13</v>
      </c>
      <c r="N5" s="4"/>
      <c r="O5" s="2"/>
      <c r="P5" s="3" t="s">
        <v>1</v>
      </c>
      <c r="Q5" s="4"/>
      <c r="R5" s="2"/>
      <c r="S5" s="3" t="s">
        <v>2</v>
      </c>
      <c r="T5" s="4"/>
      <c r="U5" s="2"/>
      <c r="V5" s="3" t="s">
        <v>14</v>
      </c>
      <c r="W5" s="4"/>
      <c r="X5" s="2"/>
      <c r="Y5" s="3" t="s">
        <v>8</v>
      </c>
      <c r="Z5" s="4"/>
    </row>
    <row r="6" spans="1:29" ht="14.25" thickBot="1">
      <c r="A6" s="45"/>
      <c r="B6" s="6" t="s">
        <v>21</v>
      </c>
      <c r="C6" s="5" t="s">
        <v>3</v>
      </c>
      <c r="D6" s="5" t="s">
        <v>9</v>
      </c>
      <c r="E6" s="5" t="s">
        <v>4</v>
      </c>
      <c r="F6" s="5" t="s">
        <v>3</v>
      </c>
      <c r="G6" s="5" t="s">
        <v>9</v>
      </c>
      <c r="H6" s="5" t="s">
        <v>4</v>
      </c>
      <c r="I6" s="5" t="s">
        <v>3</v>
      </c>
      <c r="J6" s="5" t="s">
        <v>9</v>
      </c>
      <c r="K6" s="5" t="s">
        <v>4</v>
      </c>
      <c r="L6" s="5" t="s">
        <v>3</v>
      </c>
      <c r="M6" s="5" t="s">
        <v>9</v>
      </c>
      <c r="N6" s="5" t="s">
        <v>4</v>
      </c>
      <c r="O6" s="5" t="s">
        <v>3</v>
      </c>
      <c r="P6" s="5" t="s">
        <v>9</v>
      </c>
      <c r="Q6" s="5" t="s">
        <v>4</v>
      </c>
      <c r="R6" s="5" t="s">
        <v>3</v>
      </c>
      <c r="S6" s="5" t="s">
        <v>9</v>
      </c>
      <c r="T6" s="5" t="s">
        <v>4</v>
      </c>
      <c r="U6" s="5" t="s">
        <v>3</v>
      </c>
      <c r="V6" s="5" t="s">
        <v>9</v>
      </c>
      <c r="W6" s="5" t="s">
        <v>4</v>
      </c>
      <c r="X6" s="5" t="s">
        <v>3</v>
      </c>
      <c r="Y6" s="5" t="s">
        <v>9</v>
      </c>
      <c r="Z6" s="5" t="s">
        <v>4</v>
      </c>
    </row>
    <row r="7" spans="1:29" s="37" customFormat="1" ht="13.5" customHeight="1" thickTop="1">
      <c r="A7" s="119">
        <v>1</v>
      </c>
      <c r="B7" s="13" t="s">
        <v>50</v>
      </c>
      <c r="C7" s="21" t="str">
        <f>[1]결승기록지!$C$11</f>
        <v>허지혁</v>
      </c>
      <c r="D7" s="22" t="str">
        <f>[1]결승기록지!$E$11</f>
        <v>충남서정초</v>
      </c>
      <c r="E7" s="23" t="str">
        <f>[1]결승기록지!$F$11</f>
        <v>11.68</v>
      </c>
      <c r="F7" s="21" t="str">
        <f>[1]결승기록지!$C$12</f>
        <v>이준세</v>
      </c>
      <c r="G7" s="22" t="str">
        <f>[1]결승기록지!$E$12</f>
        <v>논산중앙초</v>
      </c>
      <c r="H7" s="23" t="str">
        <f>[1]결승기록지!$F$12</f>
        <v>11.69</v>
      </c>
      <c r="I7" s="21" t="str">
        <f>[1]결승기록지!$C$13</f>
        <v>방시훈</v>
      </c>
      <c r="J7" s="22" t="str">
        <f>[1]결승기록지!$E$13</f>
        <v>무극초</v>
      </c>
      <c r="K7" s="23" t="str">
        <f>[1]결승기록지!$F$13</f>
        <v>11.94</v>
      </c>
      <c r="L7" s="21" t="str">
        <f>[1]결승기록지!$C$14</f>
        <v>박주한</v>
      </c>
      <c r="M7" s="22" t="str">
        <f>[1]결승기록지!$E$14</f>
        <v>서울강신초</v>
      </c>
      <c r="N7" s="23" t="str">
        <f>[1]결승기록지!$F$14</f>
        <v>12.07</v>
      </c>
      <c r="O7" s="21" t="str">
        <f>[1]결승기록지!$C$15</f>
        <v>장민우</v>
      </c>
      <c r="P7" s="22" t="str">
        <f>[1]결승기록지!$E$15</f>
        <v>전북삼례중앙초</v>
      </c>
      <c r="Q7" s="23" t="str">
        <f>[1]결승기록지!$F$15</f>
        <v>12.09</v>
      </c>
      <c r="R7" s="21" t="str">
        <f>[1]결승기록지!$C$16</f>
        <v>배지황</v>
      </c>
      <c r="S7" s="22" t="str">
        <f>[1]결승기록지!$E$16</f>
        <v>경기서면초</v>
      </c>
      <c r="T7" s="23" t="str">
        <f>[1]결승기록지!$F$16</f>
        <v>12.25</v>
      </c>
      <c r="U7" s="21" t="str">
        <f>[1]결승기록지!$C$17</f>
        <v>지승후</v>
      </c>
      <c r="V7" s="22" t="str">
        <f>[1]결승기록지!$E$17</f>
        <v>개봉초</v>
      </c>
      <c r="W7" s="23" t="str">
        <f>[1]결승기록지!$F$17</f>
        <v>12.27</v>
      </c>
      <c r="X7" s="21" t="str">
        <f>[1]결승기록지!$C$18</f>
        <v>박지훈</v>
      </c>
      <c r="Y7" s="22" t="str">
        <f>[1]결승기록지!$E$18</f>
        <v>경기전곡초</v>
      </c>
      <c r="Z7" s="23" t="str">
        <f>[1]결승기록지!$F$18</f>
        <v>12.31</v>
      </c>
    </row>
    <row r="8" spans="1:29" s="37" customFormat="1" ht="13.5" customHeight="1">
      <c r="A8" s="119"/>
      <c r="B8" s="17" t="s">
        <v>5</v>
      </c>
      <c r="C8" s="81"/>
      <c r="D8" s="115" t="str">
        <f>[1]결승기록지!$G$8</f>
        <v>0.3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82"/>
    </row>
    <row r="9" spans="1:29" s="37" customFormat="1" ht="13.5" customHeight="1">
      <c r="A9" s="119">
        <v>1</v>
      </c>
      <c r="B9" s="15" t="s">
        <v>15</v>
      </c>
      <c r="C9" s="21" t="str">
        <f>[2]결승기록지!$C$11</f>
        <v>손성현</v>
      </c>
      <c r="D9" s="22" t="str">
        <f>[2]결승기록지!$E$11</f>
        <v>경남창동초</v>
      </c>
      <c r="E9" s="23" t="str">
        <f>[2]결승기록지!$F$11</f>
        <v>12.28</v>
      </c>
      <c r="F9" s="21" t="str">
        <f>[2]결승기록지!$C$12</f>
        <v>유지우</v>
      </c>
      <c r="G9" s="22" t="str">
        <f>[2]결승기록지!$E$12</f>
        <v>충북칠금초</v>
      </c>
      <c r="H9" s="23" t="str">
        <f>[2]결승기록지!$F$12</f>
        <v>12.33</v>
      </c>
      <c r="I9" s="21" t="str">
        <f>[2]결승기록지!$C$13</f>
        <v>장순민</v>
      </c>
      <c r="J9" s="22" t="str">
        <f>[2]결승기록지!$E$13</f>
        <v>경기금향초</v>
      </c>
      <c r="K9" s="23" t="str">
        <f>[2]결승기록지!$F$13</f>
        <v>12.52</v>
      </c>
      <c r="L9" s="21" t="str">
        <f>[2]결승기록지!$C$14</f>
        <v>최선우</v>
      </c>
      <c r="M9" s="22" t="str">
        <f>[2]결승기록지!$E$14</f>
        <v>경기중탑초</v>
      </c>
      <c r="N9" s="23" t="str">
        <f>[2]결승기록지!$F$14</f>
        <v>12.60</v>
      </c>
      <c r="O9" s="21" t="str">
        <f>[2]결승기록지!$C$15</f>
        <v>이정우</v>
      </c>
      <c r="P9" s="22" t="str">
        <f>[2]결승기록지!$E$15</f>
        <v>충남서정초</v>
      </c>
      <c r="Q9" s="23" t="str">
        <f>[2]결승기록지!$F$15</f>
        <v>12.62</v>
      </c>
      <c r="R9" s="21" t="str">
        <f>[2]결승기록지!$C$16</f>
        <v>이창규</v>
      </c>
      <c r="S9" s="22" t="str">
        <f>[2]결승기록지!$E$16</f>
        <v>서울동의초</v>
      </c>
      <c r="T9" s="23" t="str">
        <f>[2]결승기록지!$F$16</f>
        <v>12.77</v>
      </c>
      <c r="U9" s="21" t="str">
        <f>[2]결승기록지!$C$17</f>
        <v>한준희</v>
      </c>
      <c r="V9" s="22" t="str">
        <f>[2]결승기록지!$E$17</f>
        <v>인제남초</v>
      </c>
      <c r="W9" s="23" t="str">
        <f>[2]결승기록지!$F$17</f>
        <v>12.95</v>
      </c>
      <c r="X9" s="21" t="str">
        <f>[2]결승기록지!$C$18</f>
        <v>손주영</v>
      </c>
      <c r="Y9" s="22" t="str">
        <f>[2]결승기록지!$E$18</f>
        <v>서울경동초</v>
      </c>
      <c r="Z9" s="23" t="str">
        <f>[2]결승기록지!$F$18</f>
        <v>13.03</v>
      </c>
    </row>
    <row r="10" spans="1:29" s="37" customFormat="1" ht="13.5" customHeight="1">
      <c r="A10" s="119"/>
      <c r="B10" s="14" t="s">
        <v>5</v>
      </c>
      <c r="C10" s="32"/>
      <c r="D10" s="33" t="str">
        <f>[2]결승기록지!$G$8</f>
        <v>0.3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4"/>
    </row>
    <row r="11" spans="1:29" s="37" customFormat="1" ht="13.5" customHeight="1">
      <c r="A11" s="119">
        <v>2</v>
      </c>
      <c r="B11" s="15" t="s">
        <v>22</v>
      </c>
      <c r="C11" s="21" t="str">
        <f>[3]결승기록지!$C$11</f>
        <v>손성현</v>
      </c>
      <c r="D11" s="22" t="str">
        <f>[3]결승기록지!$E$11</f>
        <v>경남창동초</v>
      </c>
      <c r="E11" s="23" t="str">
        <f>[3]결승기록지!$F$11</f>
        <v>24.70</v>
      </c>
      <c r="F11" s="21" t="str">
        <f>[3]결승기록지!$C$12</f>
        <v>유지우</v>
      </c>
      <c r="G11" s="22" t="str">
        <f>[3]결승기록지!$E$12</f>
        <v>충북칠금초</v>
      </c>
      <c r="H11" s="23" t="str">
        <f>[3]결승기록지!$F$12</f>
        <v>25.04</v>
      </c>
      <c r="I11" s="21" t="str">
        <f>[3]결승기록지!$C$13</f>
        <v>김세준</v>
      </c>
      <c r="J11" s="22" t="str">
        <f>[3]결승기록지!$E$13</f>
        <v>경북오천초</v>
      </c>
      <c r="K11" s="23" t="str">
        <f>[3]결승기록지!$F$13</f>
        <v>25.70</v>
      </c>
      <c r="L11" s="21" t="str">
        <f>[3]결승기록지!$C$14</f>
        <v>최선우</v>
      </c>
      <c r="M11" s="22" t="str">
        <f>[3]결승기록지!$E$14</f>
        <v>경기중탑초</v>
      </c>
      <c r="N11" s="23" t="str">
        <f>[3]결승기록지!$F$14</f>
        <v>25.71</v>
      </c>
      <c r="O11" s="21" t="str">
        <f>[3]결승기록지!$C$15</f>
        <v>손주영</v>
      </c>
      <c r="P11" s="22" t="str">
        <f>[3]결승기록지!$E$15</f>
        <v>서울경동초</v>
      </c>
      <c r="Q11" s="23" t="str">
        <f>[3]결승기록지!$F$15</f>
        <v>26.72</v>
      </c>
      <c r="R11" s="21" t="str">
        <f>[3]결승기록지!$C$16</f>
        <v>윤태이</v>
      </c>
      <c r="S11" s="22" t="str">
        <f>[3]결승기록지!$E$16</f>
        <v>충주용산초</v>
      </c>
      <c r="T11" s="23" t="str">
        <f>[3]결승기록지!$F$16</f>
        <v>27.17</v>
      </c>
      <c r="U11" s="21" t="str">
        <f>[3]결승기록지!$C$17</f>
        <v>조현성</v>
      </c>
      <c r="V11" s="22" t="str">
        <f>[3]결승기록지!$E$17</f>
        <v>서울증산초</v>
      </c>
      <c r="W11" s="23" t="str">
        <f>[3]결승기록지!$F$17</f>
        <v>27.46</v>
      </c>
      <c r="X11" s="21" t="str">
        <f>[3]결승기록지!$C$18</f>
        <v>김우혁</v>
      </c>
      <c r="Y11" s="22" t="str">
        <f>[3]결승기록지!$E$18</f>
        <v>전북남원초</v>
      </c>
      <c r="Z11" s="23" t="str">
        <f>[3]결승기록지!$F$18</f>
        <v>27.62</v>
      </c>
    </row>
    <row r="12" spans="1:29" s="37" customFormat="1" ht="13.5" customHeight="1">
      <c r="A12" s="119"/>
      <c r="B12" s="14" t="s">
        <v>5</v>
      </c>
      <c r="C12" s="32"/>
      <c r="D12" s="33" t="str">
        <f>[3]결승기록지!$G$8</f>
        <v>2.4</v>
      </c>
      <c r="E12" s="83" t="s">
        <v>51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4"/>
    </row>
    <row r="13" spans="1:29" s="37" customFormat="1" ht="13.5" customHeight="1">
      <c r="A13" s="84">
        <v>1</v>
      </c>
      <c r="B13" s="16" t="s">
        <v>19</v>
      </c>
      <c r="C13" s="21" t="str">
        <f>[4]결승기록지!$C$11</f>
        <v>김주찬</v>
      </c>
      <c r="D13" s="22" t="str">
        <f>[4]결승기록지!$E$11</f>
        <v>포항대흥초</v>
      </c>
      <c r="E13" s="23" t="str">
        <f>[4]결승기록지!$F$11</f>
        <v>2:20.40</v>
      </c>
      <c r="F13" s="21" t="str">
        <f>[4]결승기록지!$C$12</f>
        <v>김태산</v>
      </c>
      <c r="G13" s="22" t="str">
        <f>[4]결승기록지!$E$12</f>
        <v>충남한울초</v>
      </c>
      <c r="H13" s="23" t="str">
        <f>[4]결승기록지!$F$12</f>
        <v>2:21.24</v>
      </c>
      <c r="I13" s="21" t="str">
        <f>[4]결승기록지!$C$13</f>
        <v>김강석</v>
      </c>
      <c r="J13" s="22" t="str">
        <f>[4]결승기록지!$E$13</f>
        <v>화순초</v>
      </c>
      <c r="K13" s="23" t="str">
        <f>[4]결승기록지!$F$13</f>
        <v>2:21.96</v>
      </c>
      <c r="L13" s="21" t="str">
        <f>[4]결승기록지!$C$14</f>
        <v>최다원</v>
      </c>
      <c r="M13" s="22" t="str">
        <f>[4]결승기록지!$E$14</f>
        <v>경북안동용상초</v>
      </c>
      <c r="N13" s="23" t="str">
        <f>[4]결승기록지!$F$14</f>
        <v>2:24.87</v>
      </c>
      <c r="O13" s="21" t="str">
        <f>[4]결승기록지!$C$15</f>
        <v>김성은</v>
      </c>
      <c r="P13" s="22" t="str">
        <f>[4]결승기록지!$E$15</f>
        <v>경기군포양정초</v>
      </c>
      <c r="Q13" s="23" t="str">
        <f>[4]결승기록지!$F$15</f>
        <v>2:25.69</v>
      </c>
      <c r="R13" s="21" t="str">
        <f>[4]결승기록지!$C$16</f>
        <v>배지성</v>
      </c>
      <c r="S13" s="22" t="str">
        <f>[4]결승기록지!$E$16</f>
        <v>전북고창초</v>
      </c>
      <c r="T13" s="23" t="str">
        <f>[4]결승기록지!$F$16</f>
        <v>2:25.79</v>
      </c>
      <c r="U13" s="21" t="str">
        <f>[4]결승기록지!$C$17</f>
        <v>이상현</v>
      </c>
      <c r="V13" s="22" t="str">
        <f>[4]결승기록지!$E$17</f>
        <v>충남홍남초</v>
      </c>
      <c r="W13" s="23" t="str">
        <f>[4]결승기록지!$F$17</f>
        <v>2:28.99</v>
      </c>
      <c r="X13" s="21" t="str">
        <f>[4]결승기록지!$C$18</f>
        <v>황서진</v>
      </c>
      <c r="Y13" s="22" t="str">
        <f>[4]결승기록지!$E$18</f>
        <v>문원초</v>
      </c>
      <c r="Z13" s="23" t="str">
        <f>[4]결승기록지!$F$18</f>
        <v>2:31.85</v>
      </c>
    </row>
    <row r="14" spans="1:29" s="37" customFormat="1" ht="13.5" customHeight="1">
      <c r="A14" s="85">
        <v>2</v>
      </c>
      <c r="B14" s="73" t="s">
        <v>10</v>
      </c>
      <c r="C14" s="86" t="str">
        <f>[5]높이!$C$11</f>
        <v>곽시헌</v>
      </c>
      <c r="D14" s="87" t="str">
        <f>[5]높이!$E$11</f>
        <v>충북장야초</v>
      </c>
      <c r="E14" s="88" t="str">
        <f>[5]높이!$F$11</f>
        <v>1.65 CR</v>
      </c>
      <c r="F14" s="86" t="str">
        <f>[5]높이!$C$12</f>
        <v>송우주</v>
      </c>
      <c r="G14" s="87" t="str">
        <f>[5]높이!$E$12</f>
        <v>포항양덕초</v>
      </c>
      <c r="H14" s="88" t="str">
        <f>[5]높이!$F$12</f>
        <v>1.59</v>
      </c>
      <c r="I14" s="86" t="str">
        <f>[5]높이!$C$13</f>
        <v>송인우</v>
      </c>
      <c r="J14" s="87" t="str">
        <f>[5]높이!$E$13</f>
        <v>양산서남초</v>
      </c>
      <c r="K14" s="88" t="str">
        <f>[5]높이!$F$13</f>
        <v>1.56</v>
      </c>
      <c r="L14" s="86" t="str">
        <f>[5]높이!$C$14</f>
        <v>이민우</v>
      </c>
      <c r="M14" s="87" t="str">
        <f>[5]높이!$E$14</f>
        <v>서울당서초</v>
      </c>
      <c r="N14" s="88" t="str">
        <f>[5]높이!$F$14</f>
        <v>1.53</v>
      </c>
      <c r="O14" s="86" t="str">
        <f>[5]높이!$C$15</f>
        <v>장예준</v>
      </c>
      <c r="P14" s="87" t="str">
        <f>[5]높이!$E$15</f>
        <v>전남성산초</v>
      </c>
      <c r="Q14" s="88" t="str">
        <f>[5]높이!$F$15</f>
        <v>1.53</v>
      </c>
      <c r="R14" s="86" t="str">
        <f>[5]높이!$C$16</f>
        <v>김재형</v>
      </c>
      <c r="S14" s="87" t="str">
        <f>[5]높이!$E$16</f>
        <v>전남영광초</v>
      </c>
      <c r="T14" s="89" t="str">
        <f>[5]높이!$F$16</f>
        <v>1.50</v>
      </c>
      <c r="U14" s="86" t="str">
        <f>[5]높이!$C$17</f>
        <v>양지원</v>
      </c>
      <c r="V14" s="87" t="str">
        <f>[5]높이!$E$17</f>
        <v>화순초</v>
      </c>
      <c r="W14" s="89" t="str">
        <f>[5]높이!$F$17</f>
        <v>1.45</v>
      </c>
      <c r="X14" s="86" t="str">
        <f>[5]높이!$C$18</f>
        <v>오준석</v>
      </c>
      <c r="Y14" s="87" t="str">
        <f>[5]높이!$E$18</f>
        <v>경기신하초</v>
      </c>
      <c r="Z14" s="88" t="str">
        <f>[5]높이!$F$18</f>
        <v>1.40</v>
      </c>
      <c r="AA14" s="31"/>
      <c r="AB14" s="31"/>
      <c r="AC14" s="31"/>
    </row>
    <row r="15" spans="1:29" s="37" customFormat="1" ht="13.5" customHeight="1">
      <c r="A15" s="119">
        <v>3</v>
      </c>
      <c r="B15" s="15" t="s">
        <v>18</v>
      </c>
      <c r="C15" s="21" t="str">
        <f>[5]멀리!$C$11</f>
        <v>장순민</v>
      </c>
      <c r="D15" s="22" t="str">
        <f>[5]멀리!$E$11</f>
        <v>경기금향초</v>
      </c>
      <c r="E15" s="23" t="str">
        <f>[5]멀리!$F$11</f>
        <v>5.58</v>
      </c>
      <c r="F15" s="21" t="str">
        <f>[5]멀리!$C$12</f>
        <v>차해린</v>
      </c>
      <c r="G15" s="22" t="str">
        <f>[5]멀리!$E$12</f>
        <v>인천서창초</v>
      </c>
      <c r="H15" s="54" t="str">
        <f>[5]멀리!$F$12</f>
        <v>5.00</v>
      </c>
      <c r="I15" s="21" t="str">
        <f>[5]멀리!$C$13</f>
        <v>박민영</v>
      </c>
      <c r="J15" s="22" t="str">
        <f>[5]멀리!$E$13</f>
        <v>세종조치원대동초</v>
      </c>
      <c r="K15" s="54" t="str">
        <f>[5]멀리!$F$13</f>
        <v>4.87</v>
      </c>
      <c r="L15" s="21" t="str">
        <f>[5]멀리!$C$14</f>
        <v>최혁</v>
      </c>
      <c r="M15" s="22" t="str">
        <f>[5]멀리!$E$14</f>
        <v>경북김천동신초</v>
      </c>
      <c r="N15" s="23" t="str">
        <f>[5]멀리!$F$14</f>
        <v>4.83</v>
      </c>
      <c r="O15" s="21" t="str">
        <f>[5]멀리!$C$15</f>
        <v>이수형</v>
      </c>
      <c r="P15" s="22" t="str">
        <f>[5]멀리!$E$15</f>
        <v>경기서면초</v>
      </c>
      <c r="Q15" s="54" t="str">
        <f>[5]멀리!$F$15</f>
        <v>4.79</v>
      </c>
      <c r="R15" s="21" t="str">
        <f>[5]멀리!$C$16</f>
        <v>민경민</v>
      </c>
      <c r="S15" s="22" t="str">
        <f>[5]멀리!$E$16</f>
        <v>세종조치원대동초</v>
      </c>
      <c r="T15" s="23" t="str">
        <f>[5]멀리!$F$16</f>
        <v>4.77</v>
      </c>
      <c r="U15" s="21" t="str">
        <f>[5]멀리!$C$17</f>
        <v>함민재</v>
      </c>
      <c r="V15" s="22" t="str">
        <f>[5]멀리!$E$17</f>
        <v>충남서천초</v>
      </c>
      <c r="W15" s="23" t="str">
        <f>[5]멀리!$F$17</f>
        <v>4.59</v>
      </c>
      <c r="X15" s="21" t="str">
        <f>[5]멀리!$C$18</f>
        <v>박순율</v>
      </c>
      <c r="Y15" s="22" t="str">
        <f>[5]멀리!$E$18</f>
        <v>충남서산서남초</v>
      </c>
      <c r="Z15" s="23" t="str">
        <f>[5]멀리!$F$18</f>
        <v>4.46</v>
      </c>
    </row>
    <row r="16" spans="1:29" s="37" customFormat="1" ht="13.5" customHeight="1">
      <c r="A16" s="119"/>
      <c r="B16" s="14" t="s">
        <v>5</v>
      </c>
      <c r="C16" s="90"/>
      <c r="D16" s="33" t="str">
        <f>[5]멀리!$G$11</f>
        <v>-0.2</v>
      </c>
      <c r="E16" s="34"/>
      <c r="F16" s="32"/>
      <c r="G16" s="33" t="str">
        <f>[5]멀리!$G$12</f>
        <v>-0.6</v>
      </c>
      <c r="H16" s="51"/>
      <c r="I16" s="32"/>
      <c r="J16" s="33" t="str">
        <f>[5]멀리!$G$13</f>
        <v>-0.5</v>
      </c>
      <c r="K16" s="34"/>
      <c r="L16" s="90"/>
      <c r="M16" s="33" t="str">
        <f>[5]멀리!$G$14</f>
        <v>0.1</v>
      </c>
      <c r="N16" s="34"/>
      <c r="O16" s="32"/>
      <c r="P16" s="33" t="str">
        <f>[5]멀리!$G$15</f>
        <v>-0.0</v>
      </c>
      <c r="Q16" s="34"/>
      <c r="R16" s="32"/>
      <c r="S16" s="33" t="str">
        <f>[5]멀리!$G$16</f>
        <v>-0.4</v>
      </c>
      <c r="T16" s="51"/>
      <c r="U16" s="91"/>
      <c r="V16" s="33" t="str">
        <f>[5]멀리!$G$17</f>
        <v>-0.0</v>
      </c>
      <c r="W16" s="51"/>
      <c r="X16" s="32"/>
      <c r="Y16" s="33" t="str">
        <f>[5]멀리!$G$18</f>
        <v>0.2</v>
      </c>
      <c r="Z16" s="34"/>
    </row>
    <row r="17" spans="1:29" s="37" customFormat="1" ht="13.5" customHeight="1">
      <c r="A17" s="84">
        <v>1</v>
      </c>
      <c r="B17" s="16" t="s">
        <v>23</v>
      </c>
      <c r="C17" s="86" t="str">
        <f>[5]포환!$C$11</f>
        <v>김환진</v>
      </c>
      <c r="D17" s="87" t="str">
        <f>[5]포환!$E$11</f>
        <v>경북의성다인초</v>
      </c>
      <c r="E17" s="88" t="str">
        <f>[5]포환!$F$11</f>
        <v>11.47</v>
      </c>
      <c r="F17" s="86" t="str">
        <f>[5]포환!$C$12</f>
        <v>전강혁</v>
      </c>
      <c r="G17" s="87" t="str">
        <f>[5]포환!$E$12</f>
        <v>전북삼례중앙초</v>
      </c>
      <c r="H17" s="88" t="str">
        <f>[5]포환!$F$12</f>
        <v>11.29</v>
      </c>
      <c r="I17" s="86" t="str">
        <f>[5]포환!$C$13</f>
        <v>서태원</v>
      </c>
      <c r="J17" s="87" t="str">
        <f>[5]포환!$E$13</f>
        <v>충주용산초</v>
      </c>
      <c r="K17" s="88" t="str">
        <f>[5]포환!$F$13</f>
        <v>11.19</v>
      </c>
      <c r="L17" s="86" t="str">
        <f>[5]포환!$C$14</f>
        <v>이현욱</v>
      </c>
      <c r="M17" s="87" t="str">
        <f>[5]포환!$E$14</f>
        <v>인제남초</v>
      </c>
      <c r="N17" s="88" t="str">
        <f>[5]포환!$F$14</f>
        <v>10.84</v>
      </c>
      <c r="O17" s="86" t="str">
        <f>[5]포환!$C$15</f>
        <v>박승우</v>
      </c>
      <c r="P17" s="87" t="str">
        <f>[5]포환!$E$15</f>
        <v>포항원동초</v>
      </c>
      <c r="Q17" s="88" t="str">
        <f>[5]포환!$F$15</f>
        <v>10.60</v>
      </c>
      <c r="R17" s="86" t="str">
        <f>[5]포환!$C$16</f>
        <v>박중현</v>
      </c>
      <c r="S17" s="87" t="str">
        <f>[5]포환!$E$16</f>
        <v>충북동성초</v>
      </c>
      <c r="T17" s="89" t="str">
        <f>[5]포환!$F$16</f>
        <v>10.02</v>
      </c>
      <c r="U17" s="86" t="str">
        <f>[5]포환!$C$17</f>
        <v>윤병현</v>
      </c>
      <c r="V17" s="87" t="str">
        <f>[5]포환!$E$17</f>
        <v>충주용산초</v>
      </c>
      <c r="W17" s="89" t="str">
        <f>[5]포환!$F$17</f>
        <v>9.57</v>
      </c>
      <c r="X17" s="86" t="str">
        <f>[5]포환!$C$18</f>
        <v>김지환</v>
      </c>
      <c r="Y17" s="87" t="str">
        <f>[5]포환!$E$18</f>
        <v>서울증산초</v>
      </c>
      <c r="Z17" s="89" t="str">
        <f>[5]포환!$F$18</f>
        <v>9.55</v>
      </c>
    </row>
    <row r="18" spans="1:29" s="37" customFormat="1" ht="13.5" customHeight="1">
      <c r="A18" s="119">
        <v>3</v>
      </c>
      <c r="B18" s="15" t="s">
        <v>17</v>
      </c>
      <c r="C18" s="21"/>
      <c r="D18" s="22" t="str">
        <f>[6]결승기록지!$E$11</f>
        <v>인천당산초</v>
      </c>
      <c r="E18" s="23" t="str">
        <f>[6]결승기록지!$F$11</f>
        <v>52.79</v>
      </c>
      <c r="F18" s="21"/>
      <c r="G18" s="22" t="str">
        <f>[6]결승기록지!$E$12</f>
        <v>서울경동초</v>
      </c>
      <c r="H18" s="23" t="str">
        <f>[6]결승기록지!$F$12</f>
        <v>52.96</v>
      </c>
      <c r="I18" s="21"/>
      <c r="J18" s="22" t="str">
        <f>[6]결승기록지!$E$13</f>
        <v>충남서정초</v>
      </c>
      <c r="K18" s="23" t="str">
        <f>[6]결승기록지!$F$13</f>
        <v>52.97</v>
      </c>
      <c r="L18" s="21"/>
      <c r="M18" s="22" t="str">
        <f>[6]결승기록지!$E$14</f>
        <v>서울강신초</v>
      </c>
      <c r="N18" s="23" t="str">
        <f>[6]결승기록지!$F$14</f>
        <v>53.51</v>
      </c>
      <c r="O18" s="21"/>
      <c r="P18" s="22" t="str">
        <f>[6]결승기록지!$E$15</f>
        <v>서울신북초</v>
      </c>
      <c r="Q18" s="23" t="str">
        <f>[6]결승기록지!$F$15</f>
        <v>53.56</v>
      </c>
      <c r="R18" s="21"/>
      <c r="S18" s="22" t="str">
        <f>[6]결승기록지!$E$16</f>
        <v>충남서천초</v>
      </c>
      <c r="T18" s="23" t="str">
        <f>[6]결승기록지!$F$16</f>
        <v>54.45</v>
      </c>
      <c r="U18" s="21"/>
      <c r="V18" s="22" t="str">
        <f>[6]결승기록지!$E$17</f>
        <v>충주용산초</v>
      </c>
      <c r="W18" s="23" t="str">
        <f>[6]결승기록지!$F$17</f>
        <v>54.83</v>
      </c>
      <c r="X18" s="21"/>
      <c r="Y18" s="22" t="str">
        <f>[6]결승기록지!$E$18</f>
        <v>개봉초</v>
      </c>
      <c r="Z18" s="23" t="str">
        <f>[6]결승기록지!$F$18</f>
        <v>57.67</v>
      </c>
    </row>
    <row r="19" spans="1:29" s="37" customFormat="1" ht="13.5" customHeight="1">
      <c r="A19" s="119"/>
      <c r="B19" s="14"/>
      <c r="C19" s="116" t="str">
        <f>[6]결승기록지!$C$11</f>
        <v>이기주 정현빈 이가온 김민준</v>
      </c>
      <c r="D19" s="117"/>
      <c r="E19" s="118"/>
      <c r="F19" s="116" t="str">
        <f>[6]결승기록지!$C$12</f>
        <v>최재원 강윤우 정승우 손주영</v>
      </c>
      <c r="G19" s="117"/>
      <c r="H19" s="118"/>
      <c r="I19" s="116" t="str">
        <f>[6]결승기록지!$C$13</f>
        <v>허지혁 이정우 김준영 김재엽</v>
      </c>
      <c r="J19" s="117"/>
      <c r="K19" s="118"/>
      <c r="L19" s="116" t="str">
        <f>[6]결승기록지!$C$14</f>
        <v>곽승우 조재상 김준서 박기성</v>
      </c>
      <c r="M19" s="117"/>
      <c r="N19" s="118"/>
      <c r="O19" s="116" t="str">
        <f>[6]결승기록지!$C$15</f>
        <v>이진익 정우현 장한빛 남승민</v>
      </c>
      <c r="P19" s="117"/>
      <c r="Q19" s="118"/>
      <c r="R19" s="116" t="str">
        <f>[6]결승기록지!$C$16</f>
        <v>최우혁 함민재 최우진 김윤규</v>
      </c>
      <c r="S19" s="117"/>
      <c r="T19" s="118"/>
      <c r="U19" s="116" t="str">
        <f>[6]결승기록지!$C$17</f>
        <v>김민섭 윤태이 천송희 서태원</v>
      </c>
      <c r="V19" s="117"/>
      <c r="W19" s="118"/>
      <c r="X19" s="116" t="str">
        <f>[6]결승기록지!$C$18</f>
        <v>조현준 김도현 김윤성 오태준</v>
      </c>
      <c r="Y19" s="117"/>
      <c r="Z19" s="118"/>
    </row>
    <row r="20" spans="1:29" s="37" customFormat="1" ht="7.5" customHeight="1">
      <c r="A20" s="84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9" s="9" customFormat="1">
      <c r="A21" s="92"/>
      <c r="B21" s="123" t="s">
        <v>52</v>
      </c>
      <c r="C21" s="123"/>
      <c r="D21" s="10"/>
      <c r="E21" s="10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0"/>
      <c r="U21" s="10"/>
      <c r="V21" s="10"/>
      <c r="W21" s="10"/>
      <c r="X21" s="10"/>
      <c r="Y21" s="10"/>
      <c r="Z21" s="10"/>
    </row>
    <row r="22" spans="1:29" ht="9.75" customHeight="1">
      <c r="A22" s="9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9">
      <c r="A23" s="92"/>
      <c r="B23" s="7" t="s">
        <v>6</v>
      </c>
      <c r="C23" s="2"/>
      <c r="D23" s="3" t="s">
        <v>7</v>
      </c>
      <c r="E23" s="4"/>
      <c r="F23" s="2"/>
      <c r="G23" s="3" t="s">
        <v>11</v>
      </c>
      <c r="H23" s="4"/>
      <c r="I23" s="2"/>
      <c r="J23" s="3" t="s">
        <v>0</v>
      </c>
      <c r="K23" s="4"/>
      <c r="L23" s="2"/>
      <c r="M23" s="3" t="s">
        <v>13</v>
      </c>
      <c r="N23" s="4"/>
      <c r="O23" s="2"/>
      <c r="P23" s="3" t="s">
        <v>1</v>
      </c>
      <c r="Q23" s="4"/>
      <c r="R23" s="2"/>
      <c r="S23" s="3" t="s">
        <v>2</v>
      </c>
      <c r="T23" s="4"/>
      <c r="U23" s="2"/>
      <c r="V23" s="3" t="s">
        <v>14</v>
      </c>
      <c r="W23" s="4"/>
      <c r="X23" s="2"/>
      <c r="Y23" s="3" t="s">
        <v>8</v>
      </c>
      <c r="Z23" s="4"/>
    </row>
    <row r="24" spans="1:29" ht="14.25" thickBot="1">
      <c r="A24" s="84"/>
      <c r="B24" s="6" t="s">
        <v>21</v>
      </c>
      <c r="C24" s="5" t="s">
        <v>3</v>
      </c>
      <c r="D24" s="5" t="s">
        <v>9</v>
      </c>
      <c r="E24" s="5" t="s">
        <v>4</v>
      </c>
      <c r="F24" s="5" t="s">
        <v>3</v>
      </c>
      <c r="G24" s="5" t="s">
        <v>9</v>
      </c>
      <c r="H24" s="5" t="s">
        <v>4</v>
      </c>
      <c r="I24" s="5" t="s">
        <v>3</v>
      </c>
      <c r="J24" s="5" t="s">
        <v>9</v>
      </c>
      <c r="K24" s="5" t="s">
        <v>4</v>
      </c>
      <c r="L24" s="5" t="s">
        <v>3</v>
      </c>
      <c r="M24" s="5" t="s">
        <v>9</v>
      </c>
      <c r="N24" s="5" t="s">
        <v>4</v>
      </c>
      <c r="O24" s="5" t="s">
        <v>3</v>
      </c>
      <c r="P24" s="5" t="s">
        <v>9</v>
      </c>
      <c r="Q24" s="5" t="s">
        <v>4</v>
      </c>
      <c r="R24" s="5" t="s">
        <v>3</v>
      </c>
      <c r="S24" s="5" t="s">
        <v>9</v>
      </c>
      <c r="T24" s="5" t="s">
        <v>4</v>
      </c>
      <c r="U24" s="5" t="s">
        <v>3</v>
      </c>
      <c r="V24" s="5" t="s">
        <v>9</v>
      </c>
      <c r="W24" s="5" t="s">
        <v>4</v>
      </c>
      <c r="X24" s="5" t="s">
        <v>3</v>
      </c>
      <c r="Y24" s="5" t="s">
        <v>9</v>
      </c>
      <c r="Z24" s="5" t="s">
        <v>4</v>
      </c>
    </row>
    <row r="25" spans="1:29" s="37" customFormat="1" ht="13.5" customHeight="1" thickTop="1">
      <c r="A25" s="119">
        <v>1</v>
      </c>
      <c r="B25" s="13" t="s">
        <v>50</v>
      </c>
      <c r="C25" s="21" t="str">
        <f>[7]결승기록지!$C$11</f>
        <v>박수연</v>
      </c>
      <c r="D25" s="22" t="str">
        <f>[7]결승기록지!$E$11</f>
        <v>전북이리초</v>
      </c>
      <c r="E25" s="23" t="str">
        <f>[7]결승기록지!$F$11</f>
        <v>11.33</v>
      </c>
      <c r="F25" s="21" t="str">
        <f>[7]결승기록지!$C$12</f>
        <v>최은서</v>
      </c>
      <c r="G25" s="22" t="str">
        <f>[7]결승기록지!$E$12</f>
        <v>충남아산남성초</v>
      </c>
      <c r="H25" s="23" t="str">
        <f>[7]결승기록지!$F$12</f>
        <v>11.78</v>
      </c>
      <c r="I25" s="21" t="str">
        <f>[7]결승기록지!$C$13</f>
        <v>최민정</v>
      </c>
      <c r="J25" s="22" t="str">
        <f>[7]결승기록지!$E$13</f>
        <v>충남예산초</v>
      </c>
      <c r="K25" s="23" t="str">
        <f>[7]결승기록지!$F$13</f>
        <v>11.88</v>
      </c>
      <c r="L25" s="21" t="str">
        <f>[7]결승기록지!$C$14</f>
        <v>박민정</v>
      </c>
      <c r="M25" s="22" t="str">
        <f>[7]결승기록지!$E$14</f>
        <v>문원초</v>
      </c>
      <c r="N25" s="23" t="str">
        <f>[7]결승기록지!$F$14</f>
        <v>12.00</v>
      </c>
      <c r="O25" s="21" t="str">
        <f>[7]결승기록지!$C$15</f>
        <v>정민서</v>
      </c>
      <c r="P25" s="22" t="str">
        <f>[7]결승기록지!$E$15</f>
        <v>경기중원초</v>
      </c>
      <c r="Q25" s="23" t="str">
        <f>[7]결승기록지!$F$15</f>
        <v>12.38</v>
      </c>
      <c r="R25" s="21" t="str">
        <f>[7]결승기록지!$C$16</f>
        <v>최유나</v>
      </c>
      <c r="S25" s="22" t="str">
        <f>[7]결승기록지!$E$16</f>
        <v>서울신북초</v>
      </c>
      <c r="T25" s="23" t="str">
        <f>[7]결승기록지!$F$16</f>
        <v>12.46</v>
      </c>
      <c r="U25" s="21" t="str">
        <f>[7]결승기록지!$C$17</f>
        <v>박서윤</v>
      </c>
      <c r="V25" s="22" t="str">
        <f>[7]결승기록지!$E$17</f>
        <v>경기서면초</v>
      </c>
      <c r="W25" s="23" t="str">
        <f>[7]결승기록지!$F$17</f>
        <v>12.46</v>
      </c>
      <c r="X25" s="21" t="str">
        <f>[7]결승기록지!$C$18</f>
        <v>민혜리</v>
      </c>
      <c r="Y25" s="22" t="str">
        <f>[7]결승기록지!$E$18</f>
        <v>세종조치원대동초</v>
      </c>
      <c r="Z25" s="23" t="str">
        <f>[7]결승기록지!$F$18</f>
        <v>12.47</v>
      </c>
    </row>
    <row r="26" spans="1:29" s="37" customFormat="1" ht="13.5" customHeight="1">
      <c r="A26" s="119"/>
      <c r="B26" s="17" t="s">
        <v>5</v>
      </c>
      <c r="C26" s="81"/>
      <c r="D26" s="115" t="str">
        <f>[7]결승기록지!$G$8</f>
        <v>0.0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82"/>
    </row>
    <row r="27" spans="1:29" s="37" customFormat="1" ht="13.5" customHeight="1">
      <c r="A27" s="119">
        <v>1</v>
      </c>
      <c r="B27" s="15" t="s">
        <v>15</v>
      </c>
      <c r="C27" s="21" t="str">
        <f>[8]결승기록지!$C$11</f>
        <v>노현정</v>
      </c>
      <c r="D27" s="22" t="str">
        <f>[8]결승기록지!$E$11</f>
        <v>경북다산초</v>
      </c>
      <c r="E27" s="23" t="str">
        <f>[8]결승기록지!$F$11</f>
        <v>13.11</v>
      </c>
      <c r="F27" s="21" t="str">
        <f>[8]결승기록지!$C$12</f>
        <v>왕서윤</v>
      </c>
      <c r="G27" s="22" t="str">
        <f>[8]결승기록지!$E$12</f>
        <v>서울증산초</v>
      </c>
      <c r="H27" s="23" t="str">
        <f>[8]결승기록지!$F$12</f>
        <v>13.14</v>
      </c>
      <c r="I27" s="21" t="str">
        <f>[8]결승기록지!$C$13</f>
        <v>안아인</v>
      </c>
      <c r="J27" s="22" t="str">
        <f>[8]결승기록지!$E$13</f>
        <v>충남서천초</v>
      </c>
      <c r="K27" s="23" t="str">
        <f>[8]결승기록지!$F$13</f>
        <v>13.28</v>
      </c>
      <c r="L27" s="21" t="str">
        <f>[8]결승기록지!$C$14</f>
        <v>성채은</v>
      </c>
      <c r="M27" s="22" t="str">
        <f>[8]결승기록지!$E$14</f>
        <v>개봉초</v>
      </c>
      <c r="N27" s="23" t="str">
        <f>[8]결승기록지!$F$14</f>
        <v>13.34</v>
      </c>
      <c r="O27" s="21" t="str">
        <f>[8]결승기록지!$C$15</f>
        <v>오은미</v>
      </c>
      <c r="P27" s="22" t="str">
        <f>[8]결승기록지!$E$15</f>
        <v>서울경동초</v>
      </c>
      <c r="Q27" s="23" t="str">
        <f>[8]결승기록지!$F$15</f>
        <v>13.45</v>
      </c>
      <c r="R27" s="21" t="str">
        <f>[8]결승기록지!$C$16</f>
        <v>이하린</v>
      </c>
      <c r="S27" s="22" t="str">
        <f>[8]결승기록지!$E$16</f>
        <v>포항원동초</v>
      </c>
      <c r="T27" s="23" t="str">
        <f>[8]결승기록지!$F$16</f>
        <v>13.48</v>
      </c>
      <c r="U27" s="21" t="str">
        <f>[8]결승기록지!$C$17</f>
        <v>진윤서</v>
      </c>
      <c r="V27" s="22" t="str">
        <f>[8]결승기록지!$E$17</f>
        <v>세종조치원대동초</v>
      </c>
      <c r="W27" s="23" t="str">
        <f>[8]결승기록지!$F$17</f>
        <v>13.69</v>
      </c>
      <c r="X27" s="21" t="str">
        <f>[8]결승기록지!$C$18</f>
        <v>정예은</v>
      </c>
      <c r="Y27" s="22" t="str">
        <f>[8]결승기록지!$E$18</f>
        <v>전남해남서초</v>
      </c>
      <c r="Z27" s="23" t="str">
        <f>[8]결승기록지!$F$18</f>
        <v>14.15</v>
      </c>
    </row>
    <row r="28" spans="1:29" s="37" customFormat="1" ht="13.5" customHeight="1">
      <c r="A28" s="119"/>
      <c r="B28" s="14" t="s">
        <v>5</v>
      </c>
      <c r="C28" s="32"/>
      <c r="D28" s="33" t="str">
        <f>[8]결승기록지!$G$8</f>
        <v>-0.3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4"/>
    </row>
    <row r="29" spans="1:29" s="37" customFormat="1" ht="13.5" customHeight="1">
      <c r="A29" s="119">
        <v>2</v>
      </c>
      <c r="B29" s="15" t="s">
        <v>22</v>
      </c>
      <c r="C29" s="21" t="str">
        <f>[9]결승기록지!$C$11</f>
        <v>노현정</v>
      </c>
      <c r="D29" s="22" t="str">
        <f>[9]결승기록지!$E$11</f>
        <v>경북다산초</v>
      </c>
      <c r="E29" s="23" t="str">
        <f>[9]결승기록지!$F$11</f>
        <v>27.02</v>
      </c>
      <c r="F29" s="21" t="str">
        <f>[9]결승기록지!$C$12</f>
        <v>성채은</v>
      </c>
      <c r="G29" s="22" t="str">
        <f>[9]결승기록지!$E$12</f>
        <v>개봉초</v>
      </c>
      <c r="H29" s="23" t="str">
        <f>[9]결승기록지!$F$12</f>
        <v>27.64</v>
      </c>
      <c r="I29" s="21" t="str">
        <f>[9]결승기록지!$C$13</f>
        <v>이하린</v>
      </c>
      <c r="J29" s="22" t="str">
        <f>[9]결승기록지!$E$13</f>
        <v>포항원동초</v>
      </c>
      <c r="K29" s="23" t="str">
        <f>[9]결승기록지!$F$13</f>
        <v>27.81</v>
      </c>
      <c r="L29" s="21" t="str">
        <f>[9]결승기록지!$C$14</f>
        <v>이수민</v>
      </c>
      <c r="M29" s="22" t="str">
        <f>[9]결승기록지!$E$14</f>
        <v>서울강신초</v>
      </c>
      <c r="N29" s="23" t="str">
        <f>[9]결승기록지!$F$14</f>
        <v>28.14</v>
      </c>
      <c r="O29" s="21" t="str">
        <f>[9]결승기록지!$C$15</f>
        <v>이예서</v>
      </c>
      <c r="P29" s="22" t="str">
        <f>[9]결승기록지!$E$15</f>
        <v>금오초</v>
      </c>
      <c r="Q29" s="23" t="str">
        <f>[9]결승기록지!$F$15</f>
        <v>28.77</v>
      </c>
      <c r="R29" s="21" t="str">
        <f>[9]결승기록지!$C$16</f>
        <v>정예은</v>
      </c>
      <c r="S29" s="22" t="str">
        <f>[9]결승기록지!$E$16</f>
        <v>전남해남서초</v>
      </c>
      <c r="T29" s="23" t="str">
        <f>[9]결승기록지!$F$16</f>
        <v>29.05</v>
      </c>
      <c r="U29" s="21" t="str">
        <f>[9]결승기록지!$C$17</f>
        <v>김다은</v>
      </c>
      <c r="V29" s="22" t="str">
        <f>[9]결승기록지!$E$17</f>
        <v>전남시전초</v>
      </c>
      <c r="W29" s="23" t="str">
        <f>[9]결승기록지!$F$17</f>
        <v>29.23</v>
      </c>
      <c r="X29" s="21"/>
      <c r="Y29" s="22"/>
      <c r="Z29" s="23"/>
    </row>
    <row r="30" spans="1:29" s="37" customFormat="1" ht="13.5" customHeight="1">
      <c r="A30" s="119"/>
      <c r="B30" s="14" t="s">
        <v>5</v>
      </c>
      <c r="C30" s="32"/>
      <c r="D30" s="33" t="str">
        <f>[9]결승기록지!$G$8</f>
        <v>0.2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4"/>
    </row>
    <row r="31" spans="1:29" s="37" customFormat="1" ht="13.5" customHeight="1">
      <c r="A31" s="84">
        <v>1</v>
      </c>
      <c r="B31" s="16" t="s">
        <v>19</v>
      </c>
      <c r="C31" s="21" t="str">
        <f>[10]결승기록지!$C$11</f>
        <v>박송이</v>
      </c>
      <c r="D31" s="22" t="str">
        <f>[10]결승기록지!$E$11</f>
        <v>충남홍남초</v>
      </c>
      <c r="E31" s="23" t="str">
        <f>[10]결승기록지!$F$11</f>
        <v>2:22.68</v>
      </c>
      <c r="F31" s="21" t="str">
        <f>[10]결승기록지!$C$12</f>
        <v>김민솔</v>
      </c>
      <c r="G31" s="22" t="str">
        <f>[10]결승기록지!$E$12</f>
        <v>문원초</v>
      </c>
      <c r="H31" s="23" t="str">
        <f>[10]결승기록지!$F$12</f>
        <v>2:25.07</v>
      </c>
      <c r="I31" s="21" t="str">
        <f>[10]결승기록지!$C$13</f>
        <v>김민정</v>
      </c>
      <c r="J31" s="22" t="str">
        <f>[10]결승기록지!$E$13</f>
        <v>충남신관초</v>
      </c>
      <c r="K31" s="23" t="str">
        <f>[10]결승기록지!$F$13</f>
        <v>2:29.33</v>
      </c>
      <c r="L31" s="21" t="str">
        <f>[10]결승기록지!$C$14</f>
        <v>허재은</v>
      </c>
      <c r="M31" s="22" t="str">
        <f>[10]결승기록지!$E$14</f>
        <v>경북다산초</v>
      </c>
      <c r="N31" s="23" t="str">
        <f>[10]결승기록지!$F$14</f>
        <v>2:34.20</v>
      </c>
      <c r="O31" s="21" t="str">
        <f>[10]결승기록지!$C$15</f>
        <v>윤신희</v>
      </c>
      <c r="P31" s="22" t="str">
        <f>[10]결승기록지!$E$15</f>
        <v>경기서면초</v>
      </c>
      <c r="Q31" s="23" t="str">
        <f>[10]결승기록지!$F$15</f>
        <v>2:35.10</v>
      </c>
      <c r="R31" s="21" t="str">
        <f>[10]결승기록지!$C$16</f>
        <v>송재연</v>
      </c>
      <c r="S31" s="22" t="str">
        <f>[10]결승기록지!$E$16</f>
        <v>경북풍산초</v>
      </c>
      <c r="T31" s="23" t="str">
        <f>[10]결승기록지!$F$16</f>
        <v>2:36.59</v>
      </c>
      <c r="U31" s="21" t="str">
        <f>[10]결승기록지!$C$17</f>
        <v>정지원</v>
      </c>
      <c r="V31" s="22" t="str">
        <f>[10]결승기록지!$E$17</f>
        <v>포항대흥초</v>
      </c>
      <c r="W31" s="23" t="str">
        <f>[10]결승기록지!$F$17</f>
        <v>2:39.80</v>
      </c>
      <c r="X31" s="21"/>
      <c r="Y31" s="22"/>
      <c r="Z31" s="23"/>
    </row>
    <row r="32" spans="1:29" s="37" customFormat="1" ht="13.5" customHeight="1">
      <c r="A32" s="85">
        <v>3</v>
      </c>
      <c r="B32" s="73" t="s">
        <v>10</v>
      </c>
      <c r="C32" s="86" t="str">
        <f>[11]높이!$C$11</f>
        <v>김예령</v>
      </c>
      <c r="D32" s="87" t="str">
        <f>[11]높이!$E$11</f>
        <v>충남홍남초</v>
      </c>
      <c r="E32" s="88" t="str">
        <f>[11]높이!$F$11</f>
        <v>1.53</v>
      </c>
      <c r="F32" s="86" t="str">
        <f>[11]높이!$C$12</f>
        <v>서민지</v>
      </c>
      <c r="G32" s="87" t="str">
        <f>[11]높이!$E$12</f>
        <v>경기현산초</v>
      </c>
      <c r="H32" s="88" t="str">
        <f>[11]높이!$F$12</f>
        <v>1.53</v>
      </c>
      <c r="I32" s="86" t="str">
        <f>[11]높이!$C$13</f>
        <v>박시은</v>
      </c>
      <c r="J32" s="87" t="str">
        <f>[11]높이!$E$13</f>
        <v>전북이리초</v>
      </c>
      <c r="K32" s="88" t="str">
        <f>[11]높이!$F$13</f>
        <v>1.50</v>
      </c>
      <c r="L32" s="86" t="str">
        <f>[11]높이!$C$14</f>
        <v>최지윤</v>
      </c>
      <c r="M32" s="87" t="str">
        <f>[11]높이!$E$14</f>
        <v>충남서천초</v>
      </c>
      <c r="N32" s="88" t="str">
        <f>[11]높이!$F$14</f>
        <v>1.40</v>
      </c>
      <c r="O32" s="86" t="str">
        <f>[11]높이!$C$15</f>
        <v>김은진</v>
      </c>
      <c r="P32" s="87" t="str">
        <f>[11]높이!$E$15</f>
        <v>충북동성초</v>
      </c>
      <c r="Q32" s="88" t="str">
        <f>[11]높이!$F$15</f>
        <v>1.40</v>
      </c>
      <c r="R32" s="86" t="str">
        <f>[11]높이!$C$16</f>
        <v>최도희</v>
      </c>
      <c r="S32" s="87" t="str">
        <f>[11]높이!$E$16</f>
        <v>경북지품초</v>
      </c>
      <c r="T32" s="88" t="str">
        <f>[11]높이!$F$16</f>
        <v>1.40</v>
      </c>
      <c r="U32" s="86" t="str">
        <f>[11]높이!$C$17</f>
        <v>서문연지</v>
      </c>
      <c r="V32" s="87" t="str">
        <f>[11]높이!$E$17</f>
        <v>인천갑룡초</v>
      </c>
      <c r="W32" s="88" t="str">
        <f>[11]높이!$F$17</f>
        <v>1.30</v>
      </c>
      <c r="X32" s="86" t="str">
        <f>[11]높이!$C$18</f>
        <v>김지우</v>
      </c>
      <c r="Y32" s="87" t="str">
        <f>[11]높이!$E$18</f>
        <v>전남벌교초</v>
      </c>
      <c r="Z32" s="88" t="str">
        <f>[11]높이!$F$18</f>
        <v>1.30</v>
      </c>
      <c r="AA32" s="31"/>
      <c r="AB32" s="31"/>
      <c r="AC32" s="31"/>
    </row>
    <row r="33" spans="1:29" s="37" customFormat="1" ht="5.25" customHeight="1">
      <c r="A33" s="85"/>
      <c r="B33" s="73"/>
      <c r="C33" s="86"/>
      <c r="D33" s="87"/>
      <c r="E33" s="88"/>
      <c r="F33" s="86"/>
      <c r="G33" s="87"/>
      <c r="H33" s="88"/>
      <c r="I33" s="86"/>
      <c r="J33" s="87"/>
      <c r="K33" s="88"/>
      <c r="L33" s="120" t="s">
        <v>53</v>
      </c>
      <c r="M33" s="121"/>
      <c r="N33" s="121"/>
      <c r="O33" s="121"/>
      <c r="P33" s="121"/>
      <c r="Q33" s="122"/>
      <c r="R33" s="86"/>
      <c r="S33" s="87"/>
      <c r="T33" s="88"/>
      <c r="U33" s="86"/>
      <c r="V33" s="87"/>
      <c r="W33" s="88"/>
      <c r="X33" s="86"/>
      <c r="Y33" s="87"/>
      <c r="Z33" s="88"/>
      <c r="AA33" s="31"/>
      <c r="AB33" s="31"/>
      <c r="AC33" s="31"/>
    </row>
    <row r="34" spans="1:29" s="37" customFormat="1" ht="13.5" customHeight="1">
      <c r="A34" s="119">
        <v>2</v>
      </c>
      <c r="B34" s="15" t="s">
        <v>18</v>
      </c>
      <c r="C34" s="21" t="str">
        <f>[11]멀리!$C$11</f>
        <v>오은미</v>
      </c>
      <c r="D34" s="22" t="str">
        <f>[11]멀리!$E$11</f>
        <v>서울경동초</v>
      </c>
      <c r="E34" s="23" t="str">
        <f>[11]멀리!$F$11</f>
        <v>4.89</v>
      </c>
      <c r="F34" s="21" t="str">
        <f>[11]멀리!$C$12</f>
        <v>최지윤</v>
      </c>
      <c r="G34" s="22" t="str">
        <f>[11]멀리!$E$12</f>
        <v>충남서천초</v>
      </c>
      <c r="H34" s="54" t="str">
        <f>[11]멀리!$F$12</f>
        <v>4.42</v>
      </c>
      <c r="I34" s="21" t="str">
        <f>[11]멀리!$C$13</f>
        <v>이하윤</v>
      </c>
      <c r="J34" s="22" t="str">
        <f>[11]멀리!$E$13</f>
        <v>전남시전초</v>
      </c>
      <c r="K34" s="54" t="str">
        <f>[11]멀리!$F$13</f>
        <v>4.38</v>
      </c>
      <c r="L34" s="21" t="str">
        <f>[11]멀리!$C$14</f>
        <v>김주경</v>
      </c>
      <c r="M34" s="22" t="str">
        <f>[11]멀리!$E$14</f>
        <v>서울중동초</v>
      </c>
      <c r="N34" s="23" t="str">
        <f>[11]멀리!$F$14</f>
        <v>4.29</v>
      </c>
      <c r="O34" s="21" t="str">
        <f>[11]멀리!$C$15</f>
        <v>왕서윤</v>
      </c>
      <c r="P34" s="22" t="str">
        <f>[11]멀리!$E$15</f>
        <v>서울증산초</v>
      </c>
      <c r="Q34" s="54" t="str">
        <f>[11]멀리!$F$15</f>
        <v>4.28</v>
      </c>
      <c r="R34" s="21" t="str">
        <f>[11]멀리!$C$16</f>
        <v>이라임</v>
      </c>
      <c r="S34" s="22" t="str">
        <f>[11]멀리!$E$16</f>
        <v>홍성초</v>
      </c>
      <c r="T34" s="23" t="str">
        <f>[11]멀리!$F$16</f>
        <v>4.22</v>
      </c>
      <c r="U34" s="21" t="str">
        <f>[11]멀리!$C$17</f>
        <v>김지우</v>
      </c>
      <c r="V34" s="22" t="str">
        <f>[11]멀리!$E$17</f>
        <v>충남서산예천초</v>
      </c>
      <c r="W34" s="23" t="str">
        <f>[11]멀리!$F$17</f>
        <v>4.14</v>
      </c>
      <c r="X34" s="21" t="str">
        <f>[11]멀리!$C$18</f>
        <v>서민서</v>
      </c>
      <c r="Y34" s="22" t="str">
        <f>[11]멀리!$E$18</f>
        <v>대전용전초</v>
      </c>
      <c r="Z34" s="23" t="str">
        <f>[11]멀리!$F$18</f>
        <v>4.11</v>
      </c>
    </row>
    <row r="35" spans="1:29" s="37" customFormat="1" ht="13.5" customHeight="1">
      <c r="A35" s="119"/>
      <c r="B35" s="14" t="s">
        <v>5</v>
      </c>
      <c r="C35" s="90"/>
      <c r="D35" s="33" t="str">
        <f>[11]멀리!$G$11</f>
        <v>0.7</v>
      </c>
      <c r="E35" s="34"/>
      <c r="F35" s="32"/>
      <c r="G35" s="33" t="str">
        <f>[11]멀리!$G$12</f>
        <v>-0.0</v>
      </c>
      <c r="H35" s="34"/>
      <c r="I35" s="32"/>
      <c r="J35" s="33" t="str">
        <f>[11]멀리!$G$13</f>
        <v>0.2</v>
      </c>
      <c r="K35" s="51"/>
      <c r="L35" s="90"/>
      <c r="M35" s="33" t="str">
        <f>[11]멀리!$G$14</f>
        <v>-0.0</v>
      </c>
      <c r="N35" s="51"/>
      <c r="O35" s="32"/>
      <c r="P35" s="33" t="str">
        <f>[11]멀리!$G$15</f>
        <v>-0.0</v>
      </c>
      <c r="Q35" s="51"/>
      <c r="R35" s="32"/>
      <c r="S35" s="33" t="str">
        <f>[11]멀리!$G$16</f>
        <v>0.1</v>
      </c>
      <c r="T35" s="34"/>
      <c r="U35" s="91"/>
      <c r="V35" s="33" t="str">
        <f>[11]멀리!$G$17</f>
        <v>0.6</v>
      </c>
      <c r="W35" s="51"/>
      <c r="X35" s="32"/>
      <c r="Y35" s="33" t="str">
        <f>[11]멀리!$G$18</f>
        <v>0.3</v>
      </c>
      <c r="Z35" s="34"/>
    </row>
    <row r="36" spans="1:29" s="37" customFormat="1" ht="13.5" customHeight="1">
      <c r="A36" s="84">
        <v>3</v>
      </c>
      <c r="B36" s="16" t="s">
        <v>23</v>
      </c>
      <c r="C36" s="21" t="str">
        <f>[11]포환!$C$11</f>
        <v>이유미</v>
      </c>
      <c r="D36" s="22" t="str">
        <f>[11]포환!$E$11</f>
        <v>대전용전초</v>
      </c>
      <c r="E36" s="23" t="str">
        <f>[11]포환!$F$11</f>
        <v>11.38</v>
      </c>
      <c r="F36" s="21" t="str">
        <f>[11]포환!$C$12</f>
        <v>최혜민</v>
      </c>
      <c r="G36" s="22" t="str">
        <f>[11]포환!$E$12</f>
        <v>김해봉황초</v>
      </c>
      <c r="H36" s="23" t="str">
        <f>[11]포환!$F$12</f>
        <v>10.99</v>
      </c>
      <c r="I36" s="21" t="str">
        <f>[11]포환!$C$13</f>
        <v>이지유</v>
      </c>
      <c r="J36" s="22" t="str">
        <f>[11]포환!$E$13</f>
        <v>경북금오초</v>
      </c>
      <c r="K36" s="23" t="str">
        <f>[11]포환!$F$13</f>
        <v>10.29</v>
      </c>
      <c r="L36" s="21" t="str">
        <f>[11]포환!$C$14</f>
        <v>김채연</v>
      </c>
      <c r="M36" s="22" t="str">
        <f>[11]포환!$E$14</f>
        <v>대전대화초</v>
      </c>
      <c r="N36" s="23" t="str">
        <f>[11]포환!$F$14</f>
        <v>9.39</v>
      </c>
      <c r="O36" s="21" t="str">
        <f>[11]포환!$C$15</f>
        <v>김서희</v>
      </c>
      <c r="P36" s="22" t="str">
        <f>[11]포환!$E$15</f>
        <v>충북옥동초</v>
      </c>
      <c r="Q36" s="23" t="str">
        <f>[11]포환!$F$15</f>
        <v>9.28</v>
      </c>
      <c r="R36" s="21" t="str">
        <f>[11]포환!$C$16</f>
        <v>원라희</v>
      </c>
      <c r="S36" s="22" t="str">
        <f>[11]포환!$E$16</f>
        <v>충남홍남초</v>
      </c>
      <c r="T36" s="23" t="str">
        <f>[11]포환!$F$16</f>
        <v>8.67</v>
      </c>
      <c r="U36" s="21" t="str">
        <f>[11]포환!$C$17</f>
        <v>장태희</v>
      </c>
      <c r="V36" s="22" t="str">
        <f>[11]포환!$E$17</f>
        <v>세종조치원대동초</v>
      </c>
      <c r="W36" s="23" t="str">
        <f>[11]포환!$F$17</f>
        <v>8.35</v>
      </c>
      <c r="X36" s="21" t="str">
        <f>[11]포환!$C$18</f>
        <v>박윤아</v>
      </c>
      <c r="Y36" s="22" t="str">
        <f>[11]포환!$E$18</f>
        <v>이리모현초</v>
      </c>
      <c r="Z36" s="23" t="str">
        <f>[11]포환!$F$18</f>
        <v>8.19</v>
      </c>
    </row>
    <row r="37" spans="1:29" s="37" customFormat="1" ht="13.5" customHeight="1">
      <c r="A37" s="119">
        <v>3</v>
      </c>
      <c r="B37" s="15" t="s">
        <v>17</v>
      </c>
      <c r="C37" s="21"/>
      <c r="D37" s="22" t="str">
        <f>[12]결승기록지!$E$11</f>
        <v>개봉초</v>
      </c>
      <c r="E37" s="23" t="str">
        <f>[12]결승기록지!$F$11</f>
        <v>54.30</v>
      </c>
      <c r="F37" s="21"/>
      <c r="G37" s="22" t="str">
        <f>[12]결승기록지!$E$12</f>
        <v>충남서천초</v>
      </c>
      <c r="H37" s="23" t="str">
        <f>[12]결승기록지!$F$12</f>
        <v>54.75</v>
      </c>
      <c r="I37" s="21"/>
      <c r="J37" s="22" t="str">
        <f>[12]결승기록지!$E$13</f>
        <v>서울강신초</v>
      </c>
      <c r="K37" s="23" t="str">
        <f>[12]결승기록지!$F$13</f>
        <v>55.15</v>
      </c>
      <c r="L37" s="21"/>
      <c r="M37" s="22" t="str">
        <f>[12]결승기록지!$E$14</f>
        <v>서울신북초</v>
      </c>
      <c r="N37" s="23" t="str">
        <f>[12]결승기록지!$F$14</f>
        <v>56.06</v>
      </c>
      <c r="O37" s="21"/>
      <c r="P37" s="22" t="str">
        <f>[12]결승기록지!$E$15</f>
        <v>전남해남서초</v>
      </c>
      <c r="Q37" s="23" t="str">
        <f>[12]결승기록지!$F$15</f>
        <v>56.89</v>
      </c>
      <c r="R37" s="21"/>
      <c r="S37" s="22" t="str">
        <f>[12]결승기록지!$E$16</f>
        <v>경기중원초</v>
      </c>
      <c r="T37" s="23" t="str">
        <f>[12]결승기록지!$F$16</f>
        <v>59.78</v>
      </c>
      <c r="U37" s="21"/>
      <c r="V37" s="22" t="str">
        <f>[12]결승기록지!$E$17</f>
        <v>화순초</v>
      </c>
      <c r="W37" s="23" t="str">
        <f>[12]결승기록지!$F$17</f>
        <v>1:04.29</v>
      </c>
      <c r="X37" s="21"/>
      <c r="Y37" s="22"/>
      <c r="Z37" s="23"/>
    </row>
    <row r="38" spans="1:29" s="37" customFormat="1" ht="13.5" customHeight="1">
      <c r="A38" s="119"/>
      <c r="B38" s="14"/>
      <c r="C38" s="116" t="str">
        <f>[12]결승기록지!$C$11</f>
        <v>황재이 현채은 이효린 성채은</v>
      </c>
      <c r="D38" s="117"/>
      <c r="E38" s="118"/>
      <c r="F38" s="116" t="str">
        <f>[12]결승기록지!$C$12</f>
        <v>이채현 최지윤 도은아 안아인</v>
      </c>
      <c r="G38" s="117"/>
      <c r="H38" s="118"/>
      <c r="I38" s="116" t="str">
        <f>[12]결승기록지!$C$13</f>
        <v>권승아 이아람 장민교 이수민</v>
      </c>
      <c r="J38" s="117"/>
      <c r="K38" s="118"/>
      <c r="L38" s="116" t="str">
        <f>[12]결승기록지!$C$14</f>
        <v>김여원 서연우 이효린 장은채</v>
      </c>
      <c r="M38" s="117"/>
      <c r="N38" s="118"/>
      <c r="O38" s="116" t="str">
        <f>[12]결승기록지!$C$15</f>
        <v>김인화 박예량 김지후 정예은</v>
      </c>
      <c r="P38" s="117"/>
      <c r="Q38" s="118"/>
      <c r="R38" s="116" t="str">
        <f>[12]결승기록지!$C$16</f>
        <v>정은채 신혜령 조예은 정민서</v>
      </c>
      <c r="S38" s="117"/>
      <c r="T38" s="118"/>
      <c r="U38" s="116" t="str">
        <f>[12]결승기록지!$C$17</f>
        <v>김보민 김해원 윤예안 이지혜</v>
      </c>
      <c r="V38" s="117"/>
      <c r="W38" s="118"/>
      <c r="X38" s="116"/>
      <c r="Y38" s="117"/>
      <c r="Z38" s="118"/>
    </row>
    <row r="39" spans="1:29" s="37" customFormat="1" ht="13.5" customHeight="1">
      <c r="A39" s="42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9" s="9" customFormat="1" ht="14.25" customHeight="1">
      <c r="A40" s="45"/>
      <c r="B40" s="11" t="s">
        <v>24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9">
      <c r="A41" s="45"/>
    </row>
    <row r="42" spans="1:29">
      <c r="A42" s="45"/>
    </row>
  </sheetData>
  <mergeCells count="32">
    <mergeCell ref="A11:A12"/>
    <mergeCell ref="E2:T2"/>
    <mergeCell ref="B3:C3"/>
    <mergeCell ref="F3:S3"/>
    <mergeCell ref="A7:A8"/>
    <mergeCell ref="A9:A10"/>
    <mergeCell ref="A15:A16"/>
    <mergeCell ref="A18:A19"/>
    <mergeCell ref="C19:E19"/>
    <mergeCell ref="F19:H19"/>
    <mergeCell ref="I19:K19"/>
    <mergeCell ref="O19:Q19"/>
    <mergeCell ref="R19:T19"/>
    <mergeCell ref="U19:W19"/>
    <mergeCell ref="X19:Z19"/>
    <mergeCell ref="B21:C21"/>
    <mergeCell ref="F21:S21"/>
    <mergeCell ref="L19:N19"/>
    <mergeCell ref="O38:Q38"/>
    <mergeCell ref="R38:T38"/>
    <mergeCell ref="U38:W38"/>
    <mergeCell ref="X38:Z38"/>
    <mergeCell ref="A25:A26"/>
    <mergeCell ref="A27:A28"/>
    <mergeCell ref="A29:A30"/>
    <mergeCell ref="L33:Q33"/>
    <mergeCell ref="A34:A35"/>
    <mergeCell ref="A37:A38"/>
    <mergeCell ref="C38:E38"/>
    <mergeCell ref="F38:H38"/>
    <mergeCell ref="I38:K38"/>
    <mergeCell ref="L38:N38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02239-F6EA-4DCC-9C14-C87C36D4F269}">
  <dimension ref="A1:AC35"/>
  <sheetViews>
    <sheetView showGridLines="0" view="pageBreakPreview" zoomScale="120" zoomScaleSheetLayoutView="120" workbookViewId="0">
      <selection activeCell="E2" sqref="E2:T2"/>
    </sheetView>
  </sheetViews>
  <sheetFormatPr defaultRowHeight="13.5"/>
  <cols>
    <col min="1" max="1" width="2.33203125" style="44" customWidth="1"/>
    <col min="2" max="2" width="5.44140625" customWidth="1"/>
    <col min="3" max="3" width="3.6640625" customWidth="1"/>
    <col min="4" max="4" width="4.6640625" customWidth="1"/>
    <col min="5" max="5" width="5.6640625" customWidth="1"/>
    <col min="6" max="6" width="3.6640625" customWidth="1"/>
    <col min="7" max="7" width="4.6640625" customWidth="1"/>
    <col min="8" max="8" width="5.6640625" customWidth="1"/>
    <col min="9" max="9" width="3.6640625" customWidth="1"/>
    <col min="10" max="10" width="4.6640625" customWidth="1"/>
    <col min="11" max="11" width="5.6640625" customWidth="1"/>
    <col min="12" max="12" width="3.6640625" customWidth="1"/>
    <col min="13" max="13" width="4.6640625" customWidth="1"/>
    <col min="14" max="14" width="5.6640625" customWidth="1"/>
    <col min="15" max="15" width="3.6640625" customWidth="1"/>
    <col min="16" max="16" width="4.6640625" customWidth="1"/>
    <col min="17" max="17" width="5.6640625" customWidth="1"/>
    <col min="18" max="18" width="3.6640625" customWidth="1"/>
    <col min="19" max="19" width="4.6640625" customWidth="1"/>
    <col min="20" max="20" width="5.6640625" customWidth="1"/>
    <col min="21" max="21" width="3.6640625" customWidth="1"/>
    <col min="22" max="22" width="4.6640625" customWidth="1"/>
    <col min="23" max="23" width="5.6640625" customWidth="1"/>
    <col min="24" max="24" width="3.6640625" customWidth="1"/>
    <col min="25" max="25" width="4.6640625" customWidth="1"/>
    <col min="26" max="26" width="5.6640625" customWidth="1"/>
  </cols>
  <sheetData>
    <row r="1" spans="1:26">
      <c r="A1" s="43"/>
    </row>
    <row r="2" spans="1:26" s="9" customFormat="1" ht="45" customHeight="1" thickBot="1">
      <c r="A2" s="43"/>
      <c r="B2" s="10"/>
      <c r="C2" s="10"/>
      <c r="D2" s="10"/>
      <c r="E2" s="125" t="s">
        <v>45</v>
      </c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40" t="s">
        <v>20</v>
      </c>
      <c r="V2" s="40"/>
      <c r="W2" s="40"/>
      <c r="X2" s="40"/>
      <c r="Y2" s="40"/>
      <c r="Z2" s="40"/>
    </row>
    <row r="3" spans="1:26" s="9" customFormat="1" ht="14.25" thickTop="1">
      <c r="A3" s="44"/>
      <c r="B3" s="128" t="s">
        <v>54</v>
      </c>
      <c r="C3" s="128"/>
      <c r="D3" s="10"/>
      <c r="E3" s="72"/>
      <c r="F3" s="127" t="s">
        <v>46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72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6</v>
      </c>
      <c r="C5" s="2"/>
      <c r="D5" s="3" t="s">
        <v>7</v>
      </c>
      <c r="E5" s="4"/>
      <c r="F5" s="2"/>
      <c r="G5" s="3" t="s">
        <v>11</v>
      </c>
      <c r="H5" s="4"/>
      <c r="I5" s="2"/>
      <c r="J5" s="3" t="s">
        <v>0</v>
      </c>
      <c r="K5" s="4"/>
      <c r="L5" s="2"/>
      <c r="M5" s="3" t="s">
        <v>13</v>
      </c>
      <c r="N5" s="4"/>
      <c r="O5" s="2"/>
      <c r="P5" s="3" t="s">
        <v>1</v>
      </c>
      <c r="Q5" s="4"/>
      <c r="R5" s="2"/>
      <c r="S5" s="3" t="s">
        <v>2</v>
      </c>
      <c r="T5" s="4"/>
      <c r="U5" s="2"/>
      <c r="V5" s="3" t="s">
        <v>14</v>
      </c>
      <c r="W5" s="4"/>
      <c r="X5" s="2"/>
      <c r="Y5" s="3" t="s">
        <v>8</v>
      </c>
      <c r="Z5" s="4"/>
    </row>
    <row r="6" spans="1:26" ht="14.25" thickBot="1">
      <c r="A6" s="45"/>
      <c r="B6" s="6" t="s">
        <v>21</v>
      </c>
      <c r="C6" s="5" t="s">
        <v>3</v>
      </c>
      <c r="D6" s="5" t="s">
        <v>9</v>
      </c>
      <c r="E6" s="5" t="s">
        <v>4</v>
      </c>
      <c r="F6" s="5" t="s">
        <v>3</v>
      </c>
      <c r="G6" s="5" t="s">
        <v>9</v>
      </c>
      <c r="H6" s="5" t="s">
        <v>4</v>
      </c>
      <c r="I6" s="5" t="s">
        <v>3</v>
      </c>
      <c r="J6" s="5" t="s">
        <v>9</v>
      </c>
      <c r="K6" s="5" t="s">
        <v>4</v>
      </c>
      <c r="L6" s="5" t="s">
        <v>3</v>
      </c>
      <c r="M6" s="5" t="s">
        <v>9</v>
      </c>
      <c r="N6" s="5" t="s">
        <v>4</v>
      </c>
      <c r="O6" s="5" t="s">
        <v>3</v>
      </c>
      <c r="P6" s="5" t="s">
        <v>9</v>
      </c>
      <c r="Q6" s="5" t="s">
        <v>4</v>
      </c>
      <c r="R6" s="5" t="s">
        <v>3</v>
      </c>
      <c r="S6" s="5" t="s">
        <v>9</v>
      </c>
      <c r="T6" s="5" t="s">
        <v>4</v>
      </c>
      <c r="U6" s="5" t="s">
        <v>3</v>
      </c>
      <c r="V6" s="5" t="s">
        <v>9</v>
      </c>
      <c r="W6" s="5" t="s">
        <v>4</v>
      </c>
      <c r="X6" s="5" t="s">
        <v>3</v>
      </c>
      <c r="Y6" s="5" t="s">
        <v>9</v>
      </c>
      <c r="Z6" s="5" t="s">
        <v>4</v>
      </c>
    </row>
    <row r="7" spans="1:26" s="37" customFormat="1" ht="13.5" customHeight="1" thickTop="1">
      <c r="A7" s="129">
        <v>1</v>
      </c>
      <c r="B7" s="13" t="s">
        <v>15</v>
      </c>
      <c r="C7" s="52" t="str">
        <f>[51]결승기록지!$C$11</f>
        <v>서예준</v>
      </c>
      <c r="D7" s="53" t="str">
        <f>[51]결승기록지!$E$11</f>
        <v>압량중</v>
      </c>
      <c r="E7" s="27" t="str">
        <f>[51]결승기록지!$F$11</f>
        <v>10.76 CR</v>
      </c>
      <c r="F7" s="52" t="str">
        <f>[51]결승기록지!$C$12</f>
        <v>신동하</v>
      </c>
      <c r="G7" s="53" t="str">
        <f>[51]결승기록지!$E$12</f>
        <v>오태중</v>
      </c>
      <c r="H7" s="27" t="str">
        <f>[51]결승기록지!$F$12</f>
        <v>11.20</v>
      </c>
      <c r="I7" s="52" t="str">
        <f>[51]결승기록지!$C$13</f>
        <v>김태성</v>
      </c>
      <c r="J7" s="53" t="str">
        <f>[51]결승기록지!$E$13</f>
        <v>부원중</v>
      </c>
      <c r="K7" s="27" t="str">
        <f>[51]결승기록지!$F$13</f>
        <v>11.28</v>
      </c>
      <c r="L7" s="52" t="str">
        <f>[51]결승기록지!$C$14</f>
        <v>정준우</v>
      </c>
      <c r="M7" s="53" t="str">
        <f>[51]결승기록지!$E$14</f>
        <v>월배중</v>
      </c>
      <c r="N7" s="27" t="str">
        <f>[51]결승기록지!$F$14</f>
        <v>11.41</v>
      </c>
      <c r="O7" s="52" t="str">
        <f>[51]결승기록지!$C$15</f>
        <v>나예준</v>
      </c>
      <c r="P7" s="53" t="str">
        <f>[51]결승기록지!$E$15</f>
        <v>선주중</v>
      </c>
      <c r="Q7" s="27" t="str">
        <f>[51]결승기록지!$F$15</f>
        <v>11.64</v>
      </c>
      <c r="R7" s="52" t="str">
        <f>[51]결승기록지!$C$16</f>
        <v>박태언</v>
      </c>
      <c r="S7" s="53" t="str">
        <f>[51]결승기록지!$E$16</f>
        <v>광주체육중</v>
      </c>
      <c r="T7" s="27" t="str">
        <f>[51]결승기록지!$F$16</f>
        <v>11.67</v>
      </c>
      <c r="U7" s="52" t="str">
        <f>[51]결승기록지!$C$17</f>
        <v>권태준</v>
      </c>
      <c r="V7" s="53" t="str">
        <f>[51]결승기록지!$E$17</f>
        <v>천호중</v>
      </c>
      <c r="W7" s="27" t="str">
        <f>[51]결승기록지!$F$17</f>
        <v>11.70</v>
      </c>
      <c r="X7" s="52"/>
      <c r="Y7" s="53"/>
      <c r="Z7" s="27"/>
    </row>
    <row r="8" spans="1:26" s="37" customFormat="1" ht="13.5" customHeight="1">
      <c r="A8" s="129"/>
      <c r="B8" s="14" t="s">
        <v>5</v>
      </c>
      <c r="C8" s="32"/>
      <c r="D8" s="33" t="str">
        <f>[51]결승기록지!$G$8</f>
        <v>1.1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4"/>
    </row>
    <row r="9" spans="1:26" s="37" customFormat="1" ht="13.5" customHeight="1">
      <c r="A9" s="129">
        <v>2</v>
      </c>
      <c r="B9" s="15" t="s">
        <v>22</v>
      </c>
      <c r="C9" s="21" t="str">
        <f>[52]결승기록지!$C$11</f>
        <v>서예준</v>
      </c>
      <c r="D9" s="22" t="str">
        <f>[52]결승기록지!$E$11</f>
        <v>압량중</v>
      </c>
      <c r="E9" s="23" t="str">
        <f>[52]결승기록지!$F$11</f>
        <v>21.98 CR</v>
      </c>
      <c r="F9" s="21" t="str">
        <f>[52]결승기록지!$C$12</f>
        <v>정준우</v>
      </c>
      <c r="G9" s="22" t="str">
        <f>[52]결승기록지!$E$12</f>
        <v>월배중</v>
      </c>
      <c r="H9" s="23" t="str">
        <f>[52]결승기록지!$F$12</f>
        <v>22.34</v>
      </c>
      <c r="I9" s="21" t="str">
        <f>[52]결승기록지!$C$13</f>
        <v>오예준</v>
      </c>
      <c r="J9" s="22" t="str">
        <f>[52]결승기록지!$E$13</f>
        <v>인천남중</v>
      </c>
      <c r="K9" s="23" t="str">
        <f>[52]결승기록지!$F$13</f>
        <v>22.91</v>
      </c>
      <c r="L9" s="21" t="str">
        <f>[52]결승기록지!$C$14</f>
        <v>이건호</v>
      </c>
      <c r="M9" s="22" t="str">
        <f>[52]결승기록지!$E$14</f>
        <v>부산대신중</v>
      </c>
      <c r="N9" s="23" t="str">
        <f>[52]결승기록지!$F$14</f>
        <v>23.33</v>
      </c>
      <c r="O9" s="21" t="str">
        <f>[52]결승기록지!$C$15</f>
        <v>정찬민</v>
      </c>
      <c r="P9" s="22" t="str">
        <f>[52]결승기록지!$E$15</f>
        <v>문산수억중</v>
      </c>
      <c r="Q9" s="23" t="str">
        <f>[52]결승기록지!$F$15</f>
        <v>23.37</v>
      </c>
      <c r="R9" s="21" t="str">
        <f>[52]결승기록지!$C$16</f>
        <v>최예준</v>
      </c>
      <c r="S9" s="22" t="str">
        <f>[52]결승기록지!$E$16</f>
        <v>덕정중</v>
      </c>
      <c r="T9" s="23" t="str">
        <f>[52]결승기록지!$F$16</f>
        <v>23.55</v>
      </c>
      <c r="U9" s="21" t="str">
        <f>[52]결승기록지!$C$17</f>
        <v>이반석</v>
      </c>
      <c r="V9" s="22" t="str">
        <f>[52]결승기록지!$E$17</f>
        <v>이리동중</v>
      </c>
      <c r="W9" s="23" t="str">
        <f>[52]결승기록지!$F$17</f>
        <v>23.80</v>
      </c>
      <c r="X9" s="21"/>
      <c r="Y9" s="22"/>
      <c r="Z9" s="23"/>
    </row>
    <row r="10" spans="1:26" s="37" customFormat="1" ht="13.5" customHeight="1">
      <c r="A10" s="129"/>
      <c r="B10" s="14" t="s">
        <v>5</v>
      </c>
      <c r="C10" s="32"/>
      <c r="D10" s="33" t="str">
        <f>[52]결승기록지!$G$8</f>
        <v>1.7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4"/>
    </row>
    <row r="11" spans="1:26" s="37" customFormat="1" ht="13.5" customHeight="1">
      <c r="A11" s="42">
        <v>3</v>
      </c>
      <c r="B11" s="16" t="s">
        <v>12</v>
      </c>
      <c r="C11" s="18" t="str">
        <f>[53]결승기록지!$C$11</f>
        <v>김태성</v>
      </c>
      <c r="D11" s="19" t="str">
        <f>[53]결승기록지!$E$11</f>
        <v>부원중</v>
      </c>
      <c r="E11" s="20" t="str">
        <f>[53]결승기록지!$F$11</f>
        <v>50.52</v>
      </c>
      <c r="F11" s="18" t="str">
        <f>[53]결승기록지!$C$12</f>
        <v>오예준</v>
      </c>
      <c r="G11" s="19" t="str">
        <f>[53]결승기록지!$E$12</f>
        <v>인천남중</v>
      </c>
      <c r="H11" s="20" t="str">
        <f>[53]결승기록지!$F$12</f>
        <v>51.23</v>
      </c>
      <c r="I11" s="18" t="str">
        <f>[53]결승기록지!$C$13</f>
        <v>김현웅</v>
      </c>
      <c r="J11" s="19" t="str">
        <f>[53]결승기록지!$E$13</f>
        <v>수성중</v>
      </c>
      <c r="K11" s="20" t="str">
        <f>[53]결승기록지!$F$13</f>
        <v>51.89</v>
      </c>
      <c r="L11" s="18" t="str">
        <f>[53]결승기록지!$C$14</f>
        <v>김시후</v>
      </c>
      <c r="M11" s="19" t="str">
        <f>[53]결승기록지!$E$14</f>
        <v>부천부곡중</v>
      </c>
      <c r="N11" s="20" t="str">
        <f>[53]결승기록지!$F$14</f>
        <v>53.11</v>
      </c>
      <c r="O11" s="18" t="str">
        <f>[53]결승기록지!$C$15</f>
        <v>임재우</v>
      </c>
      <c r="P11" s="19" t="str">
        <f>[53]결승기록지!$E$15</f>
        <v>부원중</v>
      </c>
      <c r="Q11" s="20" t="str">
        <f>[53]결승기록지!$F$15</f>
        <v>53.72</v>
      </c>
      <c r="R11" s="18" t="str">
        <f>[53]결승기록지!$C$16</f>
        <v>윤한이</v>
      </c>
      <c r="S11" s="19" t="str">
        <f>[53]결승기록지!$E$16</f>
        <v>진해냉천중</v>
      </c>
      <c r="T11" s="20" t="str">
        <f>[53]결승기록지!$F$16</f>
        <v>55.40</v>
      </c>
      <c r="U11" s="18" t="str">
        <f>[53]결승기록지!$C$17</f>
        <v>김현민</v>
      </c>
      <c r="V11" s="19" t="str">
        <f>[53]결승기록지!$E$17</f>
        <v>월촌중</v>
      </c>
      <c r="W11" s="20" t="str">
        <f>[53]결승기록지!$F$17</f>
        <v>55.63</v>
      </c>
      <c r="X11" s="18" t="str">
        <f>[53]결승기록지!$C$18</f>
        <v>김지원</v>
      </c>
      <c r="Y11" s="19" t="str">
        <f>[53]결승기록지!$E$18</f>
        <v>월촌중</v>
      </c>
      <c r="Z11" s="20" t="str">
        <f>[53]결승기록지!$F$18</f>
        <v>1:01.19</v>
      </c>
    </row>
    <row r="12" spans="1:26" s="37" customFormat="1" ht="13.5" customHeight="1">
      <c r="A12" s="42">
        <v>4</v>
      </c>
      <c r="B12" s="16" t="s">
        <v>19</v>
      </c>
      <c r="C12" s="18" t="str">
        <f>[54]결승기록지!$C$11</f>
        <v>김승엽</v>
      </c>
      <c r="D12" s="19" t="str">
        <f>[54]결승기록지!$E$11</f>
        <v>대전체육중</v>
      </c>
      <c r="E12" s="20" t="str">
        <f>[54]결승기록지!$F$11</f>
        <v>2:00.09</v>
      </c>
      <c r="F12" s="18" t="str">
        <f>[54]결승기록지!$C$12</f>
        <v>백금동</v>
      </c>
      <c r="G12" s="19" t="str">
        <f>[54]결승기록지!$E$12</f>
        <v>외동중</v>
      </c>
      <c r="H12" s="20" t="str">
        <f>[54]결승기록지!$F$12</f>
        <v>2:01.24</v>
      </c>
      <c r="I12" s="18" t="str">
        <f>[54]결승기록지!$C$13</f>
        <v>권재윤</v>
      </c>
      <c r="J12" s="19" t="str">
        <f>[54]결승기록지!$E$13</f>
        <v>점촌중</v>
      </c>
      <c r="K12" s="20" t="str">
        <f>[54]결승기록지!$F$13</f>
        <v>2:02.59</v>
      </c>
      <c r="L12" s="18" t="str">
        <f>[54]결승기록지!$C$14</f>
        <v>윤종재</v>
      </c>
      <c r="M12" s="19" t="str">
        <f>[54]결승기록지!$E$14</f>
        <v>미리벌중</v>
      </c>
      <c r="N12" s="20" t="str">
        <f>[54]결승기록지!$F$14</f>
        <v>2:08.45</v>
      </c>
      <c r="O12" s="18" t="str">
        <f>[54]결승기록지!$C$15</f>
        <v>박현수</v>
      </c>
      <c r="P12" s="19" t="str">
        <f>[54]결승기록지!$E$15</f>
        <v>거창중</v>
      </c>
      <c r="Q12" s="20" t="str">
        <f>[54]결승기록지!$F$15</f>
        <v>2:12.18</v>
      </c>
      <c r="R12" s="18" t="str">
        <f>[54]결승기록지!$C$16</f>
        <v>윤지원</v>
      </c>
      <c r="S12" s="19" t="str">
        <f>[54]결승기록지!$E$16</f>
        <v>거창중</v>
      </c>
      <c r="T12" s="20" t="str">
        <f>[54]결승기록지!$F$16</f>
        <v>2:12.18</v>
      </c>
      <c r="U12" s="18" t="str">
        <f>[54]결승기록지!$C$17</f>
        <v>권동근</v>
      </c>
      <c r="V12" s="19" t="str">
        <f>[54]결승기록지!$E$17</f>
        <v>온양용화중</v>
      </c>
      <c r="W12" s="20" t="str">
        <f>[54]결승기록지!$F$17</f>
        <v>2:12.99</v>
      </c>
      <c r="X12" s="18" t="str">
        <f>[54]결승기록지!$C$18</f>
        <v>장준영</v>
      </c>
      <c r="Y12" s="19" t="str">
        <f>[54]결승기록지!$E$18</f>
        <v>서천중</v>
      </c>
      <c r="Z12" s="20" t="str">
        <f>[54]결승기록지!$F$18</f>
        <v>2:14.56</v>
      </c>
    </row>
    <row r="13" spans="1:26" s="37" customFormat="1" ht="13.5" customHeight="1">
      <c r="A13" s="42">
        <v>2</v>
      </c>
      <c r="B13" s="16" t="s">
        <v>25</v>
      </c>
      <c r="C13" s="93" t="str">
        <f>[55]결승기록지!$C$11</f>
        <v>심경우</v>
      </c>
      <c r="D13" s="36" t="str">
        <f>[55]결승기록지!$E$11</f>
        <v>대구체육중</v>
      </c>
      <c r="E13" s="49" t="str">
        <f>[55]결승기록지!$F$11</f>
        <v>4:16.32</v>
      </c>
      <c r="F13" s="93" t="str">
        <f>[55]결승기록지!$C$12</f>
        <v>김주한</v>
      </c>
      <c r="G13" s="36" t="str">
        <f>[55]결승기록지!$E$12</f>
        <v>배문중</v>
      </c>
      <c r="H13" s="49" t="str">
        <f>[55]결승기록지!$F$12</f>
        <v>4:17.74</v>
      </c>
      <c r="I13" s="93" t="str">
        <f>[55]결승기록지!$C$13</f>
        <v>권오을</v>
      </c>
      <c r="J13" s="36" t="str">
        <f>[55]결승기록지!$E$13</f>
        <v>영주중</v>
      </c>
      <c r="K13" s="49" t="str">
        <f>[55]결승기록지!$F$13</f>
        <v>4:22.04</v>
      </c>
      <c r="L13" s="93" t="str">
        <f>[55]결승기록지!$C$14</f>
        <v>김동연</v>
      </c>
      <c r="M13" s="36" t="str">
        <f>[55]결승기록지!$E$14</f>
        <v>신주중</v>
      </c>
      <c r="N13" s="49" t="str">
        <f>[55]결승기록지!$F$14</f>
        <v>4:23.91</v>
      </c>
      <c r="O13" s="93" t="str">
        <f>[55]결승기록지!$C$15</f>
        <v>김승엽</v>
      </c>
      <c r="P13" s="36" t="str">
        <f>[55]결승기록지!$E$15</f>
        <v>대전체육중</v>
      </c>
      <c r="Q13" s="49" t="str">
        <f>[55]결승기록지!$F$15</f>
        <v>4:29.91</v>
      </c>
      <c r="R13" s="93" t="str">
        <f>[55]결승기록지!$C$16</f>
        <v>김경운</v>
      </c>
      <c r="S13" s="36" t="str">
        <f>[55]결승기록지!$E$16</f>
        <v>광주체육중</v>
      </c>
      <c r="T13" s="49" t="str">
        <f>[55]결승기록지!$F$16</f>
        <v>4:30.63</v>
      </c>
      <c r="U13" s="93" t="str">
        <f>[55]결승기록지!$C$17</f>
        <v>유형원</v>
      </c>
      <c r="V13" s="36" t="str">
        <f>[55]결승기록지!$E$17</f>
        <v>배문중</v>
      </c>
      <c r="W13" s="49" t="str">
        <f>[55]결승기록지!$F$17</f>
        <v>4:31.17</v>
      </c>
      <c r="X13" s="93" t="str">
        <f>[55]결승기록지!$C$18</f>
        <v>손태욱</v>
      </c>
      <c r="Y13" s="36" t="str">
        <f>[55]결승기록지!$E$18</f>
        <v>부원중</v>
      </c>
      <c r="Z13" s="138" t="str">
        <f>[55]결승기록지!$F$18</f>
        <v>4:32.54</v>
      </c>
    </row>
    <row r="14" spans="1:26" s="37" customFormat="1" ht="13.5" customHeight="1">
      <c r="A14" s="42">
        <v>4</v>
      </c>
      <c r="B14" s="16" t="s">
        <v>55</v>
      </c>
      <c r="C14" s="18" t="str">
        <f>[56]결승기록지!$C$11</f>
        <v>심경우</v>
      </c>
      <c r="D14" s="19" t="str">
        <f>[56]결승기록지!$E$11</f>
        <v>대구체육중</v>
      </c>
      <c r="E14" s="20" t="str">
        <f>[56]결승기록지!$F$11</f>
        <v>9:15.44</v>
      </c>
      <c r="F14" s="18" t="str">
        <f>[56]결승기록지!$C$12</f>
        <v>김동연</v>
      </c>
      <c r="G14" s="19" t="str">
        <f>[56]결승기록지!$E$12</f>
        <v>신주중</v>
      </c>
      <c r="H14" s="20" t="str">
        <f>[56]결승기록지!$F$12</f>
        <v>9:23.57</v>
      </c>
      <c r="I14" s="18" t="str">
        <f>[56]결승기록지!$C$13</f>
        <v>정찬솔</v>
      </c>
      <c r="J14" s="19" t="str">
        <f>[56]결승기록지!$E$13</f>
        <v>대구체육중</v>
      </c>
      <c r="K14" s="20" t="str">
        <f>[56]결승기록지!$F$13</f>
        <v>9:31.56</v>
      </c>
      <c r="L14" s="18" t="str">
        <f>[56]결승기록지!$C$14</f>
        <v>왕현빈</v>
      </c>
      <c r="M14" s="19" t="str">
        <f>[56]결승기록지!$E$14</f>
        <v>경주중</v>
      </c>
      <c r="N14" s="20" t="str">
        <f>[56]결승기록지!$F$14</f>
        <v>9:39.21</v>
      </c>
      <c r="O14" s="18" t="str">
        <f>[56]결승기록지!$C$15</f>
        <v>가보현</v>
      </c>
      <c r="P14" s="19" t="str">
        <f>[56]결승기록지!$E$15</f>
        <v>서산중</v>
      </c>
      <c r="Q14" s="20" t="str">
        <f>[56]결승기록지!$F$15</f>
        <v>9:41.02</v>
      </c>
      <c r="R14" s="18" t="str">
        <f>[56]결승기록지!$C$16</f>
        <v>권오을</v>
      </c>
      <c r="S14" s="19" t="str">
        <f>[56]결승기록지!$E$16</f>
        <v>영주중</v>
      </c>
      <c r="T14" s="20" t="str">
        <f>[56]결승기록지!$F$16</f>
        <v>9:47.92</v>
      </c>
      <c r="U14" s="18" t="str">
        <f>[56]결승기록지!$C$17</f>
        <v>전유찬</v>
      </c>
      <c r="V14" s="19" t="str">
        <f>[56]결승기록지!$E$17</f>
        <v>전남체육중</v>
      </c>
      <c r="W14" s="20" t="str">
        <f>[56]결승기록지!$F$17</f>
        <v>9:54.56</v>
      </c>
      <c r="X14" s="18" t="str">
        <f>[56]결승기록지!$C$18</f>
        <v>유형원</v>
      </c>
      <c r="Y14" s="19" t="str">
        <f>[56]결승기록지!$E$18</f>
        <v>배문중</v>
      </c>
      <c r="Z14" s="20" t="str">
        <f>[56]결승기록지!$F$18</f>
        <v>9:59.00</v>
      </c>
    </row>
    <row r="15" spans="1:26" s="37" customFormat="1" ht="13.5" customHeight="1">
      <c r="A15" s="129">
        <v>4</v>
      </c>
      <c r="B15" s="15" t="s">
        <v>27</v>
      </c>
      <c r="C15" s="21" t="str">
        <f>[57]결승기록지!$C$11</f>
        <v>박태언</v>
      </c>
      <c r="D15" s="22" t="str">
        <f>[57]결승기록지!$E$11</f>
        <v>광주체육중</v>
      </c>
      <c r="E15" s="23" t="str">
        <f>[57]결승기록지!$F$11</f>
        <v>14.70</v>
      </c>
      <c r="F15" s="21" t="str">
        <f>[57]결승기록지!$C$12</f>
        <v>이반석</v>
      </c>
      <c r="G15" s="22" t="str">
        <f>[57]결승기록지!$E$12</f>
        <v>이리동중</v>
      </c>
      <c r="H15" s="23" t="str">
        <f>[57]결승기록지!$F$12</f>
        <v>15.07</v>
      </c>
      <c r="I15" s="21" t="str">
        <f>[57]결승기록지!$C$13</f>
        <v>이세영</v>
      </c>
      <c r="J15" s="22" t="str">
        <f>[57]결승기록지!$E$13</f>
        <v>대전대신중</v>
      </c>
      <c r="K15" s="23" t="str">
        <f>[57]결승기록지!$F$13</f>
        <v>15.50</v>
      </c>
      <c r="L15" s="21" t="str">
        <f>[57]결승기록지!$C$14</f>
        <v>김재곤</v>
      </c>
      <c r="M15" s="22" t="str">
        <f>[57]결승기록지!$E$14</f>
        <v>동방중</v>
      </c>
      <c r="N15" s="23" t="str">
        <f>[57]결승기록지!$F$14</f>
        <v>15.60</v>
      </c>
      <c r="O15" s="21" t="str">
        <f>[57]결승기록지!$C$15</f>
        <v>이상기</v>
      </c>
      <c r="P15" s="22" t="str">
        <f>[57]결승기록지!$E$15</f>
        <v>밀양중</v>
      </c>
      <c r="Q15" s="23" t="str">
        <f>[57]결승기록지!$F$15</f>
        <v>16.65</v>
      </c>
      <c r="R15" s="21" t="str">
        <f>[57]결승기록지!$C$16</f>
        <v>신민준</v>
      </c>
      <c r="S15" s="22" t="str">
        <f>[57]결승기록지!$E$16</f>
        <v>서생중</v>
      </c>
      <c r="T15" s="23" t="str">
        <f>[57]결승기록지!$F$16</f>
        <v>16.88</v>
      </c>
      <c r="U15" s="21" t="str">
        <f>[57]결승기록지!$C$17</f>
        <v>이경률</v>
      </c>
      <c r="V15" s="22" t="str">
        <f>[57]결승기록지!$E$17</f>
        <v>동명중</v>
      </c>
      <c r="W15" s="23" t="str">
        <f>[57]결승기록지!$F$17</f>
        <v>18.10</v>
      </c>
      <c r="X15" s="21"/>
      <c r="Y15" s="22"/>
      <c r="Z15" s="23"/>
    </row>
    <row r="16" spans="1:26" s="37" customFormat="1" ht="13.5" customHeight="1">
      <c r="A16" s="129"/>
      <c r="B16" s="14" t="s">
        <v>5</v>
      </c>
      <c r="C16" s="32"/>
      <c r="D16" s="33" t="str">
        <f>[57]결승기록지!$G$8</f>
        <v>1.8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4"/>
    </row>
    <row r="17" spans="1:29" s="37" customFormat="1" ht="13.5" customHeight="1">
      <c r="A17" s="42">
        <v>5</v>
      </c>
      <c r="B17" s="17" t="s">
        <v>56</v>
      </c>
      <c r="C17" s="21" t="str">
        <f>[58]결승기록지!$C$11</f>
        <v>조대희</v>
      </c>
      <c r="D17" s="22" t="str">
        <f>[58]결승기록지!$E$11</f>
        <v>저동중</v>
      </c>
      <c r="E17" s="23" t="str">
        <f>[58]결승기록지!$F$11</f>
        <v>15:59.81</v>
      </c>
      <c r="F17" s="21" t="str">
        <f>[58]결승기록지!$C$12</f>
        <v>조규상</v>
      </c>
      <c r="G17" s="22" t="str">
        <f>[58]결승기록지!$E$12</f>
        <v>해룡중</v>
      </c>
      <c r="H17" s="23" t="str">
        <f>[58]결승기록지!$F$12</f>
        <v>16:14.24</v>
      </c>
      <c r="I17" s="21" t="str">
        <f>[58]결승기록지!$C$13</f>
        <v>노태현</v>
      </c>
      <c r="J17" s="22" t="str">
        <f>[58]결승기록지!$E$13</f>
        <v>점촌중</v>
      </c>
      <c r="K17" s="23" t="str">
        <f>[58]결승기록지!$F$13</f>
        <v>16:18.49</v>
      </c>
      <c r="L17" s="21" t="str">
        <f>[58]결승기록지!$C$14</f>
        <v>안세현</v>
      </c>
      <c r="M17" s="22" t="str">
        <f>[58]결승기록지!$E$14</f>
        <v>경주중</v>
      </c>
      <c r="N17" s="23" t="str">
        <f>[58]결승기록지!$F$14</f>
        <v>18:21.69</v>
      </c>
      <c r="O17" s="21"/>
      <c r="P17" s="22"/>
      <c r="Q17" s="23"/>
      <c r="R17" s="21"/>
      <c r="S17" s="22"/>
      <c r="T17" s="23"/>
      <c r="U17" s="21"/>
      <c r="V17" s="22"/>
      <c r="W17" s="23"/>
      <c r="X17" s="21"/>
      <c r="Y17" s="22"/>
      <c r="Z17" s="23"/>
    </row>
    <row r="18" spans="1:29" s="37" customFormat="1" ht="13.5" customHeight="1">
      <c r="A18" s="129">
        <v>4</v>
      </c>
      <c r="B18" s="15" t="s">
        <v>17</v>
      </c>
      <c r="C18" s="21"/>
      <c r="D18" s="22" t="str">
        <f>[59]결승기록지!$E$11</f>
        <v>인천남중</v>
      </c>
      <c r="E18" s="23" t="str">
        <f>[59]결승기록지!$F$11</f>
        <v>44.30</v>
      </c>
      <c r="F18" s="21"/>
      <c r="G18" s="22" t="str">
        <f>[59]결승기록지!$E$12</f>
        <v>전라중</v>
      </c>
      <c r="H18" s="23" t="str">
        <f>[59]결승기록지!$F$12</f>
        <v>45.57</v>
      </c>
      <c r="I18" s="21"/>
      <c r="J18" s="22" t="str">
        <f>[59]결승기록지!$E$13</f>
        <v>월촌중</v>
      </c>
      <c r="K18" s="23" t="str">
        <f>[59]결승기록지!$F$13</f>
        <v>46.04</v>
      </c>
      <c r="L18" s="21"/>
      <c r="M18" s="21" t="str">
        <f>[59]결승기록지!$E$14</f>
        <v>부원중</v>
      </c>
      <c r="N18" s="23" t="str">
        <f>[59]결승기록지!$F$14</f>
        <v>46.05</v>
      </c>
      <c r="O18" s="21"/>
      <c r="P18" s="22" t="str">
        <f>[59]결승기록지!$E$15</f>
        <v>논산중</v>
      </c>
      <c r="Q18" s="23" t="str">
        <f>[59]결승기록지!$F$15</f>
        <v>46.89</v>
      </c>
      <c r="R18" s="21"/>
      <c r="S18" s="22" t="str">
        <f>[59]결승기록지!$E$16</f>
        <v>사천중</v>
      </c>
      <c r="T18" s="23" t="str">
        <f>[59]결승기록지!$F$16</f>
        <v>46.91</v>
      </c>
      <c r="U18" s="21"/>
      <c r="V18" s="22"/>
      <c r="W18" s="23"/>
      <c r="X18" s="21"/>
      <c r="Y18" s="22"/>
      <c r="Z18" s="23"/>
    </row>
    <row r="19" spans="1:29" s="37" customFormat="1" ht="13.5" customHeight="1">
      <c r="A19" s="129"/>
      <c r="B19" s="14"/>
      <c r="C19" s="116" t="str">
        <f>[59]결승기록지!$C$11</f>
        <v>최준혁 정예준 계준혁 오예준</v>
      </c>
      <c r="D19" s="117"/>
      <c r="E19" s="118"/>
      <c r="F19" s="116" t="str">
        <f>[59]결승기록지!$C$12</f>
        <v>이성윤 성재혁 유호석 이동관</v>
      </c>
      <c r="G19" s="117"/>
      <c r="H19" s="118"/>
      <c r="I19" s="116" t="str">
        <f>[59]결승기록지!$C$13</f>
        <v>장수영 신지호 김지원 김현민</v>
      </c>
      <c r="J19" s="117"/>
      <c r="K19" s="118"/>
      <c r="L19" s="116" t="str">
        <f>[59]결승기록지!$C$14</f>
        <v>박희찬 이민호 임재우 김태성</v>
      </c>
      <c r="M19" s="117"/>
      <c r="N19" s="118"/>
      <c r="O19" s="116" t="str">
        <f>[59]결승기록지!$C$15</f>
        <v>박상준 이재우 송동하 이시안</v>
      </c>
      <c r="P19" s="117"/>
      <c r="Q19" s="118"/>
      <c r="R19" s="116" t="str">
        <f>[59]결승기록지!$C$16</f>
        <v xml:space="preserve">이호찬 조동현 김민수 이우현 </v>
      </c>
      <c r="S19" s="117"/>
      <c r="T19" s="118"/>
      <c r="U19" s="116"/>
      <c r="V19" s="117"/>
      <c r="W19" s="118"/>
      <c r="X19" s="116"/>
      <c r="Y19" s="117"/>
      <c r="Z19" s="118"/>
    </row>
    <row r="20" spans="1:29" s="37" customFormat="1" ht="13.5" customHeight="1">
      <c r="A20" s="129">
        <v>5</v>
      </c>
      <c r="B20" s="15" t="s">
        <v>30</v>
      </c>
      <c r="C20" s="21"/>
      <c r="D20" s="22" t="str">
        <f>[60]결승기록지!$E$11</f>
        <v>인천남중</v>
      </c>
      <c r="E20" s="23" t="str">
        <f>[60]결승기록지!$F$11</f>
        <v>3:31.59</v>
      </c>
      <c r="F20" s="21"/>
      <c r="G20" s="22" t="str">
        <f>[60]결승기록지!$E$12</f>
        <v>부원중</v>
      </c>
      <c r="H20" s="23" t="str">
        <f>[60]결승기록지!$F$12</f>
        <v>3:33.98</v>
      </c>
      <c r="I20" s="21"/>
      <c r="J20" s="22" t="str">
        <f>[60]결승기록지!$E$13</f>
        <v>월촌중</v>
      </c>
      <c r="K20" s="23" t="str">
        <f>[60]결승기록지!$F$13</f>
        <v>3:37.97</v>
      </c>
      <c r="L20" s="21"/>
      <c r="M20" s="22" t="str">
        <f>[60]결승기록지!$E$14</f>
        <v>밀양중</v>
      </c>
      <c r="N20" s="23" t="str">
        <f>[60]결승기록지!$F$14</f>
        <v>3:46.30</v>
      </c>
      <c r="O20" s="21"/>
      <c r="P20" s="22" t="str">
        <f>[60]결승기록지!$E$15</f>
        <v>논산중</v>
      </c>
      <c r="Q20" s="23" t="str">
        <f>[60]결승기록지!$F$15</f>
        <v>3:52.84</v>
      </c>
      <c r="R20" s="21"/>
      <c r="S20" s="22" t="str">
        <f>[60]결승기록지!$E$16</f>
        <v>백현중</v>
      </c>
      <c r="T20" s="23" t="str">
        <f>[60]결승기록지!$F$16</f>
        <v>3:55.80</v>
      </c>
      <c r="U20" s="21"/>
      <c r="V20" s="22" t="str">
        <f>[60]결승기록지!$E$17</f>
        <v>경기경안중</v>
      </c>
      <c r="W20" s="23" t="str">
        <f>[60]결승기록지!$F$17</f>
        <v>4:16.47</v>
      </c>
      <c r="X20" s="21"/>
      <c r="Y20" s="22"/>
      <c r="Z20" s="23"/>
    </row>
    <row r="21" spans="1:29" s="37" customFormat="1" ht="13.5" customHeight="1">
      <c r="A21" s="129"/>
      <c r="B21" s="14"/>
      <c r="C21" s="116" t="str">
        <f>[60]결승기록지!$C$11</f>
        <v>최준혁 오예준 계준혁 정예준</v>
      </c>
      <c r="D21" s="117"/>
      <c r="E21" s="118"/>
      <c r="F21" s="116" t="str">
        <f>[60]결승기록지!$C$12</f>
        <v>이민호 임재우 박희찬 김태성</v>
      </c>
      <c r="G21" s="117"/>
      <c r="H21" s="118"/>
      <c r="I21" s="116" t="str">
        <f>[60]결승기록지!$C$13</f>
        <v>장수영 김현민 신지호 김지원</v>
      </c>
      <c r="J21" s="117"/>
      <c r="K21" s="118"/>
      <c r="L21" s="116" t="str">
        <f>[60]결승기록지!$C$14</f>
        <v>이상기 박철우 김지성 이현석</v>
      </c>
      <c r="M21" s="117"/>
      <c r="N21" s="118"/>
      <c r="O21" s="116" t="str">
        <f>[60]결승기록지!$C$15</f>
        <v>신재민 이재우 김남경 이시안</v>
      </c>
      <c r="P21" s="117"/>
      <c r="Q21" s="118"/>
      <c r="R21" s="116" t="str">
        <f>[60]결승기록지!$C$16</f>
        <v>김민혁 장세현 함건우 전호현</v>
      </c>
      <c r="S21" s="117"/>
      <c r="T21" s="118"/>
      <c r="U21" s="116" t="str">
        <f>[60]결승기록지!$C$17</f>
        <v>황진우 권구원 박하원 김정후</v>
      </c>
      <c r="V21" s="117"/>
      <c r="W21" s="118"/>
      <c r="X21" s="116"/>
      <c r="Y21" s="117"/>
      <c r="Z21" s="118"/>
    </row>
    <row r="22" spans="1:29" s="37" customFormat="1" ht="13.5" customHeight="1">
      <c r="A22" s="94">
        <v>3</v>
      </c>
      <c r="B22" s="16" t="s">
        <v>10</v>
      </c>
      <c r="C22" s="93" t="str">
        <f>[61]높이!$C$11</f>
        <v>전지민</v>
      </c>
      <c r="D22" s="36" t="str">
        <f>[61]높이!$E$11</f>
        <v>부여중</v>
      </c>
      <c r="E22" s="49" t="str">
        <f>[61]높이!$F$11</f>
        <v>1.80</v>
      </c>
      <c r="F22" s="93" t="str">
        <f>[61]높이!$C$12</f>
        <v>정현담</v>
      </c>
      <c r="G22" s="36" t="str">
        <f>[61]높이!$E$12</f>
        <v>전남체육중</v>
      </c>
      <c r="H22" s="49" t="str">
        <f>[61]높이!$F$12</f>
        <v>1.80</v>
      </c>
      <c r="I22" s="93" t="str">
        <f>[61]높이!$C$13</f>
        <v>하도훈</v>
      </c>
      <c r="J22" s="36" t="str">
        <f>[61]높이!$E$13</f>
        <v>대전송촌중</v>
      </c>
      <c r="K22" s="49" t="str">
        <f>[61]높이!$F$13</f>
        <v>1.75</v>
      </c>
      <c r="L22" s="93" t="str">
        <f>[61]높이!$C$14</f>
        <v>성건우</v>
      </c>
      <c r="M22" s="93" t="str">
        <f>[61]높이!$E$14</f>
        <v>대구체육중</v>
      </c>
      <c r="N22" s="49" t="str">
        <f>[61]높이!$F$14</f>
        <v>1.75</v>
      </c>
      <c r="O22" s="93"/>
      <c r="P22" s="36"/>
      <c r="Q22" s="49"/>
      <c r="R22" s="93"/>
      <c r="S22" s="36"/>
      <c r="T22" s="95"/>
      <c r="U22" s="93"/>
      <c r="V22" s="36"/>
      <c r="W22" s="95"/>
      <c r="X22" s="93"/>
      <c r="Y22" s="36"/>
      <c r="Z22" s="96"/>
      <c r="AA22" s="31"/>
      <c r="AB22" s="31"/>
      <c r="AC22" s="31"/>
    </row>
    <row r="23" spans="1:29" s="37" customFormat="1" ht="13.5" customHeight="1">
      <c r="A23" s="43">
        <v>2</v>
      </c>
      <c r="B23" s="16" t="s">
        <v>31</v>
      </c>
      <c r="C23" s="86" t="str">
        <f>[61]장대!$C$11</f>
        <v>이수호</v>
      </c>
      <c r="D23" s="87" t="str">
        <f>[61]장대!$E$11</f>
        <v>대전송촌중</v>
      </c>
      <c r="E23" s="89" t="str">
        <f>[61]장대!$F$11</f>
        <v>3.80</v>
      </c>
      <c r="F23" s="86" t="str">
        <f>[61]장대!$C$12</f>
        <v>민권홍</v>
      </c>
      <c r="G23" s="87" t="str">
        <f>[61]장대!$E$12</f>
        <v>부산대신중</v>
      </c>
      <c r="H23" s="89" t="str">
        <f>[61]장대!$F$12</f>
        <v>3.20</v>
      </c>
      <c r="I23" s="86" t="str">
        <f>[61]장대!$C$13</f>
        <v>이명지</v>
      </c>
      <c r="J23" s="87" t="str">
        <f>[61]장대!$E$13</f>
        <v>대전송촌중</v>
      </c>
      <c r="K23" s="89" t="str">
        <f>[61]장대!$F$13</f>
        <v>3.00</v>
      </c>
      <c r="L23" s="86" t="str">
        <f>[61]장대!$C$14</f>
        <v>변준서</v>
      </c>
      <c r="M23" s="87" t="str">
        <f>[61]장대!$E$14</f>
        <v>대전송촌중</v>
      </c>
      <c r="N23" s="89" t="str">
        <f>[61]장대!$F$14</f>
        <v>2.80</v>
      </c>
      <c r="O23" s="86" t="str">
        <f>[61]장대!$C$15</f>
        <v>김동환</v>
      </c>
      <c r="P23" s="87" t="str">
        <f>[61]장대!$E$15</f>
        <v>부산대신중</v>
      </c>
      <c r="Q23" s="89" t="str">
        <f>[61]장대!$F$15</f>
        <v>2.60</v>
      </c>
      <c r="R23" s="86" t="str">
        <f>[61]장대!$C$16</f>
        <v>최정인</v>
      </c>
      <c r="S23" s="87" t="str">
        <f>[61]장대!$E$16</f>
        <v>논산중</v>
      </c>
      <c r="T23" s="89" t="str">
        <f>[61]장대!$F$16</f>
        <v>2.40</v>
      </c>
      <c r="U23" s="86"/>
      <c r="V23" s="87"/>
      <c r="W23" s="89"/>
      <c r="X23" s="86"/>
      <c r="Y23" s="87"/>
      <c r="Z23" s="88"/>
      <c r="AA23" s="31"/>
      <c r="AB23" s="31"/>
      <c r="AC23" s="31"/>
    </row>
    <row r="24" spans="1:29" s="37" customFormat="1" ht="13.5" customHeight="1">
      <c r="A24" s="129">
        <v>1</v>
      </c>
      <c r="B24" s="15" t="s">
        <v>18</v>
      </c>
      <c r="C24" s="47" t="str">
        <f>[61]멀리!$C$11</f>
        <v>고준희</v>
      </c>
      <c r="D24" s="41" t="str">
        <f>[61]멀리!$E$11</f>
        <v>광양백운중</v>
      </c>
      <c r="E24" s="48" t="str">
        <f>[61]멀리!$F$11</f>
        <v>6.68</v>
      </c>
      <c r="F24" s="47" t="str">
        <f>[61]멀리!$C$12</f>
        <v>김시우</v>
      </c>
      <c r="G24" s="41" t="str">
        <f>[61]멀리!$E$12</f>
        <v>대전구봉중</v>
      </c>
      <c r="H24" s="48" t="str">
        <f>[61]멀리!$F$12</f>
        <v>6.50</v>
      </c>
      <c r="I24" s="47" t="str">
        <f>[61]멀리!$C$13</f>
        <v>임건호</v>
      </c>
      <c r="J24" s="41" t="str">
        <f>[61]멀리!$E$13</f>
        <v>동방중</v>
      </c>
      <c r="K24" s="48" t="str">
        <f>[61]멀리!$F$13</f>
        <v>6.32</v>
      </c>
      <c r="L24" s="47" t="str">
        <f>[61]멀리!$C$14</f>
        <v>김도영</v>
      </c>
      <c r="M24" s="41" t="str">
        <f>[61]멀리!$E$14</f>
        <v>온양용화중</v>
      </c>
      <c r="N24" s="48" t="str">
        <f>[61]멀리!$F$14</f>
        <v>6.16</v>
      </c>
      <c r="O24" s="47" t="str">
        <f>[61]멀리!$C$15</f>
        <v>이세현</v>
      </c>
      <c r="P24" s="41" t="str">
        <f>[61]멀리!$E$15</f>
        <v>울산스포츠과학중</v>
      </c>
      <c r="Q24" s="48" t="str">
        <f>[61]멀리!$F$15</f>
        <v>6.05</v>
      </c>
      <c r="R24" s="47" t="str">
        <f>[61]멀리!$C$16</f>
        <v>이우현</v>
      </c>
      <c r="S24" s="41" t="str">
        <f>[61]멀리!$E$16</f>
        <v>사천중</v>
      </c>
      <c r="T24" s="48" t="str">
        <f>[61]멀리!$F$16</f>
        <v>6.04</v>
      </c>
      <c r="U24" s="47" t="str">
        <f>[61]멀리!$C$17</f>
        <v>강현승</v>
      </c>
      <c r="V24" s="41" t="str">
        <f>[61]멀리!$E$17</f>
        <v>전남체육중</v>
      </c>
      <c r="W24" s="48" t="str">
        <f>[61]멀리!$F$17</f>
        <v>6.03</v>
      </c>
      <c r="X24" s="47" t="str">
        <f>[61]멀리!$C$18</f>
        <v>변성환</v>
      </c>
      <c r="Y24" s="41" t="str">
        <f>[61]멀리!$E$18</f>
        <v>삼성중</v>
      </c>
      <c r="Z24" s="67" t="str">
        <f>[61]멀리!$F$18</f>
        <v>5.99</v>
      </c>
    </row>
    <row r="25" spans="1:29" s="37" customFormat="1" ht="13.5" customHeight="1">
      <c r="A25" s="129"/>
      <c r="B25" s="14" t="s">
        <v>5</v>
      </c>
      <c r="C25" s="90"/>
      <c r="D25" s="97" t="str">
        <f>[61]멀리!$G$11</f>
        <v>0.9</v>
      </c>
      <c r="E25" s="98"/>
      <c r="F25" s="90"/>
      <c r="G25" s="97" t="str">
        <f>[61]멀리!$G$12</f>
        <v>-0.0</v>
      </c>
      <c r="H25" s="98"/>
      <c r="I25" s="90"/>
      <c r="J25" s="97" t="str">
        <f>[61]멀리!$G$13</f>
        <v>0.3</v>
      </c>
      <c r="K25" s="98"/>
      <c r="L25" s="90"/>
      <c r="M25" s="97" t="str">
        <f>[61]멀리!$G$14</f>
        <v>-0.2</v>
      </c>
      <c r="N25" s="98"/>
      <c r="O25" s="90"/>
      <c r="P25" s="97" t="str">
        <f>[61]멀리!$G$15</f>
        <v>0.6</v>
      </c>
      <c r="Q25" s="98"/>
      <c r="R25" s="90"/>
      <c r="S25" s="97" t="str">
        <f>[61]멀리!$G$16</f>
        <v>-0.0</v>
      </c>
      <c r="T25" s="98"/>
      <c r="U25" s="90"/>
      <c r="V25" s="97" t="str">
        <f>[61]멀리!$G$17</f>
        <v>1.2</v>
      </c>
      <c r="W25" s="98"/>
      <c r="X25" s="90"/>
      <c r="Y25" s="97" t="str">
        <f>[61]멀리!$G$18</f>
        <v>1.1</v>
      </c>
      <c r="Z25" s="139"/>
    </row>
    <row r="26" spans="1:29" s="37" customFormat="1" ht="13.5" customHeight="1">
      <c r="A26" s="129">
        <v>5</v>
      </c>
      <c r="B26" s="15" t="s">
        <v>32</v>
      </c>
      <c r="C26" s="21" t="str">
        <f>[61]세단!$C$11</f>
        <v>고준희</v>
      </c>
      <c r="D26" s="22" t="str">
        <f>[61]세단!$E$11</f>
        <v>광양백운중</v>
      </c>
      <c r="E26" s="23" t="str">
        <f>[61]세단!$F$11</f>
        <v>13.83</v>
      </c>
      <c r="F26" s="21" t="str">
        <f>[61]세단!$C$12</f>
        <v>정현담</v>
      </c>
      <c r="G26" s="22" t="str">
        <f>[61]세단!$E$12</f>
        <v>전남체육중</v>
      </c>
      <c r="H26" s="23" t="str">
        <f>[61]세단!$F$12</f>
        <v>13.31</v>
      </c>
      <c r="I26" s="21" t="str">
        <f>[61]세단!$C$13</f>
        <v>양유빈</v>
      </c>
      <c r="J26" s="22" t="str">
        <f>[61]세단!$E$13</f>
        <v>대전송촌중</v>
      </c>
      <c r="K26" s="23" t="str">
        <f>[61]세단!$F$13</f>
        <v>13.05</v>
      </c>
      <c r="L26" s="21" t="str">
        <f>[61]세단!$C$14</f>
        <v>정현동</v>
      </c>
      <c r="M26" s="22" t="str">
        <f>[61]세단!$E$14</f>
        <v>부산대신중</v>
      </c>
      <c r="N26" s="23" t="str">
        <f>[61]세단!$F$14</f>
        <v>12.51</v>
      </c>
      <c r="O26" s="21" t="str">
        <f>[61]세단!$C$15</f>
        <v>배성진</v>
      </c>
      <c r="P26" s="22" t="str">
        <f>[61]세단!$E$15</f>
        <v>김화중</v>
      </c>
      <c r="Q26" s="54" t="str">
        <f>[61]세단!$F$15</f>
        <v>12.38</v>
      </c>
      <c r="R26" s="21" t="str">
        <f>[61]세단!$C$16</f>
        <v>강현승</v>
      </c>
      <c r="S26" s="22" t="str">
        <f>[61]세단!$E$16</f>
        <v>전남체육중</v>
      </c>
      <c r="T26" s="23" t="str">
        <f>[61]세단!$F$16</f>
        <v>12.18</v>
      </c>
      <c r="U26" s="21" t="str">
        <f>[61]세단!$C$17</f>
        <v>유인혁</v>
      </c>
      <c r="V26" s="22" t="str">
        <f>[61]세단!$E$17</f>
        <v>전남체육중</v>
      </c>
      <c r="W26" s="23" t="str">
        <f>[61]세단!$F$17</f>
        <v>12.10</v>
      </c>
      <c r="X26" s="21" t="str">
        <f>[61]세단!$C$18</f>
        <v>이우현</v>
      </c>
      <c r="Y26" s="22" t="str">
        <f>[61]세단!$E$18</f>
        <v>사천중</v>
      </c>
      <c r="Z26" s="23" t="str">
        <f>[61]세단!$F$18</f>
        <v>11.71</v>
      </c>
    </row>
    <row r="27" spans="1:29" s="37" customFormat="1" ht="13.5" customHeight="1">
      <c r="A27" s="129"/>
      <c r="B27" s="14" t="s">
        <v>5</v>
      </c>
      <c r="C27" s="32"/>
      <c r="D27" s="33" t="str">
        <f>[61]세단!$G$11</f>
        <v>0.4</v>
      </c>
      <c r="E27" s="34"/>
      <c r="F27" s="32"/>
      <c r="G27" s="33" t="str">
        <f>[61]세단!$G$12</f>
        <v>-0.2</v>
      </c>
      <c r="H27" s="99"/>
      <c r="I27" s="32"/>
      <c r="J27" s="33" t="str">
        <f>[61]세단!$G$13</f>
        <v>-0.4</v>
      </c>
      <c r="K27" s="34"/>
      <c r="L27" s="32"/>
      <c r="M27" s="33" t="str">
        <f>[61]세단!$G$14</f>
        <v>-0.2</v>
      </c>
      <c r="N27" s="99"/>
      <c r="O27" s="32"/>
      <c r="P27" s="33" t="str">
        <f>[61]세단!$G$15</f>
        <v>0.6</v>
      </c>
      <c r="Q27" s="99"/>
      <c r="R27" s="32"/>
      <c r="S27" s="33" t="str">
        <f>[61]세단!$G$16</f>
        <v>-0.3</v>
      </c>
      <c r="T27" s="34"/>
      <c r="U27" s="32"/>
      <c r="V27" s="33" t="str">
        <f>[61]세단!$G$17</f>
        <v>0.2</v>
      </c>
      <c r="W27" s="34"/>
      <c r="X27" s="32"/>
      <c r="Y27" s="33" t="str">
        <f>[61]세단!$G$18</f>
        <v>0.6</v>
      </c>
      <c r="Z27" s="34"/>
    </row>
    <row r="28" spans="1:29" s="37" customFormat="1" ht="13.5" customHeight="1">
      <c r="A28" s="42">
        <v>2</v>
      </c>
      <c r="B28" s="16" t="s">
        <v>23</v>
      </c>
      <c r="C28" s="18" t="str">
        <f>[61]포환!$C$11</f>
        <v>위현준</v>
      </c>
      <c r="D28" s="19" t="str">
        <f>[61]포환!$E$11</f>
        <v>서산중</v>
      </c>
      <c r="E28" s="20" t="str">
        <f>[61]포환!$F$11</f>
        <v>16.92</v>
      </c>
      <c r="F28" s="18" t="str">
        <f>[61]포환!$C$12</f>
        <v>이수환</v>
      </c>
      <c r="G28" s="19" t="str">
        <f>[61]포환!$E$12</f>
        <v>익산지원중</v>
      </c>
      <c r="H28" s="20" t="str">
        <f>[61]포환!$F$12</f>
        <v>15.90</v>
      </c>
      <c r="I28" s="18" t="str">
        <f>[61]포환!$C$13</f>
        <v>천승민</v>
      </c>
      <c r="J28" s="19" t="str">
        <f>[61]포환!$E$13</f>
        <v>부산체육중</v>
      </c>
      <c r="K28" s="20" t="str">
        <f>[61]포환!$F$13</f>
        <v>14.52</v>
      </c>
      <c r="L28" s="18" t="str">
        <f>[61]포환!$C$14</f>
        <v>이서준</v>
      </c>
      <c r="M28" s="19" t="str">
        <f>[61]포환!$E$14</f>
        <v>동명중</v>
      </c>
      <c r="N28" s="20" t="str">
        <f>[61]포환!$F$14</f>
        <v>13.52</v>
      </c>
      <c r="O28" s="18" t="str">
        <f>[61]포환!$C$15</f>
        <v>전한별</v>
      </c>
      <c r="P28" s="19" t="str">
        <f>[61]포환!$E$15</f>
        <v>충주중</v>
      </c>
      <c r="Q28" s="20" t="str">
        <f>[61]포환!$F$15</f>
        <v>13.24</v>
      </c>
      <c r="R28" s="18" t="str">
        <f>[61]포환!$C$16</f>
        <v>박찬호</v>
      </c>
      <c r="S28" s="19" t="str">
        <f>[61]포환!$E$16</f>
        <v>동명중</v>
      </c>
      <c r="T28" s="20" t="str">
        <f>[61]포환!$F$16</f>
        <v>12.75</v>
      </c>
      <c r="U28" s="18" t="str">
        <f>[61]포환!$C$17</f>
        <v>고은석</v>
      </c>
      <c r="V28" s="19" t="str">
        <f>[61]포환!$E$17</f>
        <v>서울체육중</v>
      </c>
      <c r="W28" s="20" t="str">
        <f>[61]포환!$F$17</f>
        <v>12.18</v>
      </c>
      <c r="X28" s="18" t="str">
        <f>[61]포환!$C$18</f>
        <v>허성준</v>
      </c>
      <c r="Y28" s="19" t="str">
        <f>[61]포환!$E$18</f>
        <v>충주중</v>
      </c>
      <c r="Z28" s="20" t="str">
        <f>[61]포환!$F$18</f>
        <v>11.74</v>
      </c>
    </row>
    <row r="29" spans="1:29" s="37" customFormat="1" ht="13.5" customHeight="1">
      <c r="A29" s="42">
        <v>2</v>
      </c>
      <c r="B29" s="16" t="s">
        <v>33</v>
      </c>
      <c r="C29" s="18" t="str">
        <f>[61]원반!$C$11</f>
        <v>성지수</v>
      </c>
      <c r="D29" s="19" t="str">
        <f>[61]원반!$E$11</f>
        <v>서울체육중</v>
      </c>
      <c r="E29" s="20" t="str">
        <f>[61]원반!$F$11</f>
        <v>58.80</v>
      </c>
      <c r="F29" s="18" t="str">
        <f>[61]원반!$C$12</f>
        <v>전한별</v>
      </c>
      <c r="G29" s="19" t="str">
        <f>[61]원반!$E$12</f>
        <v>충주중</v>
      </c>
      <c r="H29" s="20" t="str">
        <f>[61]원반!$F$12</f>
        <v>55.93</v>
      </c>
      <c r="I29" s="18" t="str">
        <f>[61]원반!$C$13</f>
        <v>위현준</v>
      </c>
      <c r="J29" s="19" t="str">
        <f>[61]원반!$E$13</f>
        <v>서산중</v>
      </c>
      <c r="K29" s="20" t="str">
        <f>[61]원반!$F$13</f>
        <v>49.83</v>
      </c>
      <c r="L29" s="18" t="str">
        <f>[61]원반!$C$14</f>
        <v>권석연</v>
      </c>
      <c r="M29" s="19" t="str">
        <f>[61]원반!$E$14</f>
        <v>점촌중</v>
      </c>
      <c r="N29" s="20" t="str">
        <f>[61]원반!$F$14</f>
        <v>47.91</v>
      </c>
      <c r="O29" s="18" t="str">
        <f>[61]원반!$C$15</f>
        <v>성승훈</v>
      </c>
      <c r="P29" s="19" t="str">
        <f>[61]원반!$E$15</f>
        <v>안청중</v>
      </c>
      <c r="Q29" s="20" t="str">
        <f>[61]원반!$F$15</f>
        <v>47.09</v>
      </c>
      <c r="R29" s="18" t="str">
        <f>[61]원반!$C$16</f>
        <v>김태현</v>
      </c>
      <c r="S29" s="19" t="str">
        <f>[61]원반!$E$16</f>
        <v>서울체육중</v>
      </c>
      <c r="T29" s="20" t="str">
        <f>[61]원반!$F$16</f>
        <v>46.19</v>
      </c>
      <c r="U29" s="18" t="str">
        <f>[61]원반!$C$17</f>
        <v>홍진우</v>
      </c>
      <c r="V29" s="19" t="str">
        <f>[61]원반!$E$17</f>
        <v>당하중</v>
      </c>
      <c r="W29" s="20" t="str">
        <f>[61]원반!$F$17</f>
        <v>38.49</v>
      </c>
      <c r="X29" s="18" t="str">
        <f>[61]원반!$C$18</f>
        <v>이수환</v>
      </c>
      <c r="Y29" s="19" t="str">
        <f>[61]원반!$E$18</f>
        <v>익산지원중</v>
      </c>
      <c r="Z29" s="20" t="str">
        <f>[61]원반!$F$18</f>
        <v>38.14</v>
      </c>
    </row>
    <row r="30" spans="1:29" s="37" customFormat="1" ht="13.5" customHeight="1">
      <c r="A30" s="42">
        <v>1</v>
      </c>
      <c r="B30" s="16" t="s">
        <v>35</v>
      </c>
      <c r="C30" s="18" t="str">
        <f>[61]투창!$C$11</f>
        <v>장하진</v>
      </c>
      <c r="D30" s="19" t="str">
        <f>[61]투창!$E$11</f>
        <v>대전대신중</v>
      </c>
      <c r="E30" s="20" t="str">
        <f>[61]투창!$F$11</f>
        <v>63.64</v>
      </c>
      <c r="F30" s="18" t="str">
        <f>[61]투창!$C$12</f>
        <v>최건</v>
      </c>
      <c r="G30" s="19" t="str">
        <f>[61]투창!$E$12</f>
        <v>익산지원중</v>
      </c>
      <c r="H30" s="20" t="str">
        <f>[61]투창!$F$12</f>
        <v>55.50</v>
      </c>
      <c r="I30" s="18" t="str">
        <f>[61]투창!$C$13</f>
        <v>이규호</v>
      </c>
      <c r="J30" s="19" t="str">
        <f>[61]투창!$E$13</f>
        <v>반곡중</v>
      </c>
      <c r="K30" s="20" t="str">
        <f>[61]투창!$F$13</f>
        <v>52.19</v>
      </c>
      <c r="L30" s="18" t="str">
        <f>[61]투창!$C$14</f>
        <v>최성모</v>
      </c>
      <c r="M30" s="19" t="str">
        <f>[61]투창!$E$14</f>
        <v>부원중</v>
      </c>
      <c r="N30" s="20" t="str">
        <f>[61]투창!$F$14</f>
        <v>50.71</v>
      </c>
      <c r="O30" s="18" t="str">
        <f>[61]투창!$C$15</f>
        <v>한율희</v>
      </c>
      <c r="P30" s="19" t="str">
        <f>[61]투창!$E$15</f>
        <v>세종중</v>
      </c>
      <c r="Q30" s="20" t="str">
        <f>[61]투창!$F$15</f>
        <v>50.28</v>
      </c>
      <c r="R30" s="18" t="str">
        <f>[61]투창!$C$16</f>
        <v>박인서</v>
      </c>
      <c r="S30" s="19" t="str">
        <f>[61]투창!$E$16</f>
        <v>서울체육중</v>
      </c>
      <c r="T30" s="20" t="str">
        <f>[61]투창!$F$16</f>
        <v>49.84</v>
      </c>
      <c r="U30" s="18" t="str">
        <f>[61]투창!$C$17</f>
        <v>이승헌</v>
      </c>
      <c r="V30" s="19" t="str">
        <f>[61]투창!$E$17</f>
        <v>서울체육중</v>
      </c>
      <c r="W30" s="20" t="str">
        <f>[61]투창!$F$17</f>
        <v>49.04</v>
      </c>
      <c r="X30" s="18" t="str">
        <f>[61]투창!$C$18</f>
        <v>전용태</v>
      </c>
      <c r="Y30" s="19" t="str">
        <f>[61]투창!$E$18</f>
        <v>통영중앙중</v>
      </c>
      <c r="Z30" s="20" t="str">
        <f>[61]투창!$F$18</f>
        <v>46.85</v>
      </c>
    </row>
    <row r="31" spans="1:29" s="37" customFormat="1" ht="13.5" customHeight="1">
      <c r="A31" s="42">
        <v>4</v>
      </c>
      <c r="B31" s="16" t="s">
        <v>57</v>
      </c>
      <c r="C31" s="18" t="str">
        <f>'[61]5종경기'!$C$11</f>
        <v>유지호</v>
      </c>
      <c r="D31" s="19" t="str">
        <f>'[61]5종경기'!$E$11</f>
        <v>대전체육중</v>
      </c>
      <c r="E31" s="20" t="str">
        <f>'[61]5종경기'!$F$11</f>
        <v>2.973점</v>
      </c>
      <c r="F31" s="18" t="str">
        <f>'[61]5종경기'!$C$12</f>
        <v>김재곤</v>
      </c>
      <c r="G31" s="19" t="str">
        <f>'[61]5종경기'!$E$12</f>
        <v>동방중</v>
      </c>
      <c r="H31" s="20" t="str">
        <f>'[61]5종경기'!$F$12</f>
        <v>2.930점</v>
      </c>
      <c r="I31" s="18" t="str">
        <f>'[61]5종경기'!$C$13</f>
        <v>변성환</v>
      </c>
      <c r="J31" s="19" t="str">
        <f>'[61]5종경기'!$E$13</f>
        <v>삼성중</v>
      </c>
      <c r="K31" s="20" t="str">
        <f>'[61]5종경기'!$F$13</f>
        <v>2.804점</v>
      </c>
      <c r="L31" s="18" t="str">
        <f>'[61]5종경기'!$C$14</f>
        <v>이세현</v>
      </c>
      <c r="M31" s="19" t="str">
        <f>'[61]5종경기'!$E$14</f>
        <v>울산스포츠과학중</v>
      </c>
      <c r="N31" s="20" t="str">
        <f>'[61]5종경기'!$F$14</f>
        <v>2.786점</v>
      </c>
      <c r="O31" s="18" t="str">
        <f>'[61]5종경기'!$C$15</f>
        <v>김진유</v>
      </c>
      <c r="P31" s="19" t="str">
        <f>'[61]5종경기'!$E$15</f>
        <v>원통중</v>
      </c>
      <c r="Q31" s="20" t="str">
        <f>'[61]5종경기'!$F$15</f>
        <v>2.659점</v>
      </c>
      <c r="R31" s="18" t="str">
        <f>'[61]5종경기'!$C$16</f>
        <v>정이준</v>
      </c>
      <c r="S31" s="19" t="str">
        <f>'[61]5종경기'!$E$16</f>
        <v>영양중</v>
      </c>
      <c r="T31" s="20" t="str">
        <f>'[61]5종경기'!$F$16</f>
        <v>2.460점</v>
      </c>
      <c r="U31" s="18" t="str">
        <f>'[61]5종경기'!$C$17</f>
        <v>이지우</v>
      </c>
      <c r="V31" s="19" t="str">
        <f>'[61]5종경기'!$E$17</f>
        <v>충주중</v>
      </c>
      <c r="W31" s="20" t="str">
        <f>'[61]5종경기'!$F$17</f>
        <v>2.422점</v>
      </c>
      <c r="X31" s="18" t="str">
        <f>'[61]5종경기'!$C$18</f>
        <v>박경민</v>
      </c>
      <c r="Y31" s="19" t="str">
        <f>'[61]5종경기'!$E$18</f>
        <v>영양중</v>
      </c>
      <c r="Z31" s="20" t="str">
        <f>'[61]5종경기'!$F$18</f>
        <v>2.383점</v>
      </c>
    </row>
    <row r="32" spans="1:29" s="37" customFormat="1" ht="13.5" customHeight="1">
      <c r="A32" s="45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s="9" customFormat="1" ht="14.25" customHeight="1">
      <c r="A33" s="45"/>
      <c r="B33" s="11" t="s">
        <v>24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45"/>
    </row>
    <row r="35" spans="1:26">
      <c r="A35" s="45"/>
    </row>
  </sheetData>
  <mergeCells count="26">
    <mergeCell ref="U21:W21"/>
    <mergeCell ref="X21:Z21"/>
    <mergeCell ref="A24:A25"/>
    <mergeCell ref="A26:A27"/>
    <mergeCell ref="R19:T19"/>
    <mergeCell ref="U19:W19"/>
    <mergeCell ref="X19:Z19"/>
    <mergeCell ref="A20:A21"/>
    <mergeCell ref="C21:E21"/>
    <mergeCell ref="F21:H21"/>
    <mergeCell ref="I21:K21"/>
    <mergeCell ref="L21:N21"/>
    <mergeCell ref="O21:Q21"/>
    <mergeCell ref="R21:T21"/>
    <mergeCell ref="A18:A19"/>
    <mergeCell ref="C19:E19"/>
    <mergeCell ref="F19:H19"/>
    <mergeCell ref="I19:K19"/>
    <mergeCell ref="L19:N19"/>
    <mergeCell ref="O19:Q19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2F5A2-7B82-4D5C-B9C4-9F9208732607}">
  <dimension ref="A1:AH35"/>
  <sheetViews>
    <sheetView showGridLines="0" view="pageBreakPreview" zoomScale="120" zoomScaleSheetLayoutView="120" workbookViewId="0">
      <selection activeCell="E2" sqref="E2:T2"/>
    </sheetView>
  </sheetViews>
  <sheetFormatPr defaultRowHeight="13.5"/>
  <cols>
    <col min="1" max="1" width="2.33203125" style="44" customWidth="1"/>
    <col min="2" max="2" width="5.44140625" customWidth="1"/>
    <col min="3" max="3" width="3.6640625" customWidth="1"/>
    <col min="4" max="4" width="4.6640625" customWidth="1"/>
    <col min="5" max="5" width="5.6640625" customWidth="1"/>
    <col min="6" max="6" width="3.6640625" customWidth="1"/>
    <col min="7" max="7" width="4.6640625" customWidth="1"/>
    <col min="8" max="8" width="5.6640625" customWidth="1"/>
    <col min="9" max="9" width="3.6640625" customWidth="1"/>
    <col min="10" max="10" width="4.6640625" customWidth="1"/>
    <col min="11" max="11" width="5.6640625" customWidth="1"/>
    <col min="12" max="12" width="3.6640625" customWidth="1"/>
    <col min="13" max="13" width="4.6640625" customWidth="1"/>
    <col min="14" max="14" width="5.6640625" customWidth="1"/>
    <col min="15" max="15" width="3.6640625" customWidth="1"/>
    <col min="16" max="16" width="4.6640625" customWidth="1"/>
    <col min="17" max="17" width="5.6640625" customWidth="1"/>
    <col min="18" max="18" width="3.6640625" customWidth="1"/>
    <col min="19" max="19" width="4.6640625" customWidth="1"/>
    <col min="20" max="20" width="5.6640625" customWidth="1"/>
    <col min="21" max="21" width="3.6640625" customWidth="1"/>
    <col min="22" max="22" width="4.6640625" customWidth="1"/>
    <col min="23" max="23" width="5.6640625" customWidth="1"/>
    <col min="24" max="24" width="3.6640625" customWidth="1"/>
    <col min="25" max="25" width="4.6640625" customWidth="1"/>
    <col min="26" max="26" width="5.6640625" customWidth="1"/>
    <col min="32" max="32" width="6.6640625" customWidth="1"/>
    <col min="33" max="34" width="8.88671875" hidden="1" customWidth="1"/>
  </cols>
  <sheetData>
    <row r="1" spans="1:26">
      <c r="A1" s="43"/>
    </row>
    <row r="2" spans="1:26" s="9" customFormat="1" ht="45" customHeight="1" thickBot="1">
      <c r="A2" s="43"/>
      <c r="B2" s="10"/>
      <c r="C2" s="10"/>
      <c r="D2" s="10"/>
      <c r="E2" s="125" t="s">
        <v>45</v>
      </c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40" t="s">
        <v>20</v>
      </c>
      <c r="V2" s="40"/>
      <c r="W2" s="40"/>
      <c r="X2" s="40"/>
      <c r="Y2" s="40"/>
      <c r="Z2" s="40"/>
    </row>
    <row r="3" spans="1:26" s="9" customFormat="1" ht="14.25" thickTop="1">
      <c r="A3" s="44"/>
      <c r="B3" s="128" t="s">
        <v>58</v>
      </c>
      <c r="C3" s="128"/>
      <c r="D3" s="10"/>
      <c r="E3" s="72"/>
      <c r="F3" s="127" t="s">
        <v>46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72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43"/>
      <c r="B5" s="7" t="s">
        <v>6</v>
      </c>
      <c r="C5" s="2"/>
      <c r="D5" s="3" t="s">
        <v>7</v>
      </c>
      <c r="E5" s="4"/>
      <c r="F5" s="2"/>
      <c r="G5" s="3" t="s">
        <v>11</v>
      </c>
      <c r="H5" s="4"/>
      <c r="I5" s="2"/>
      <c r="J5" s="3" t="s">
        <v>0</v>
      </c>
      <c r="K5" s="4"/>
      <c r="L5" s="2"/>
      <c r="M5" s="3" t="s">
        <v>13</v>
      </c>
      <c r="N5" s="4"/>
      <c r="O5" s="2"/>
      <c r="P5" s="3" t="s">
        <v>1</v>
      </c>
      <c r="Q5" s="4"/>
      <c r="R5" s="2"/>
      <c r="S5" s="3" t="s">
        <v>2</v>
      </c>
      <c r="T5" s="4"/>
      <c r="U5" s="2"/>
      <c r="V5" s="3" t="s">
        <v>14</v>
      </c>
      <c r="W5" s="4"/>
      <c r="X5" s="2"/>
      <c r="Y5" s="3" t="s">
        <v>8</v>
      </c>
      <c r="Z5" s="4"/>
    </row>
    <row r="6" spans="1:26" ht="14.25" thickBot="1">
      <c r="A6" s="42"/>
      <c r="B6" s="6" t="s">
        <v>21</v>
      </c>
      <c r="C6" s="5" t="s">
        <v>3</v>
      </c>
      <c r="D6" s="5" t="s">
        <v>9</v>
      </c>
      <c r="E6" s="5" t="s">
        <v>4</v>
      </c>
      <c r="F6" s="5" t="s">
        <v>3</v>
      </c>
      <c r="G6" s="5" t="s">
        <v>9</v>
      </c>
      <c r="H6" s="5" t="s">
        <v>4</v>
      </c>
      <c r="I6" s="5" t="s">
        <v>3</v>
      </c>
      <c r="J6" s="5" t="s">
        <v>9</v>
      </c>
      <c r="K6" s="5" t="s">
        <v>4</v>
      </c>
      <c r="L6" s="5" t="s">
        <v>3</v>
      </c>
      <c r="M6" s="5" t="s">
        <v>9</v>
      </c>
      <c r="N6" s="5" t="s">
        <v>4</v>
      </c>
      <c r="O6" s="5" t="s">
        <v>3</v>
      </c>
      <c r="P6" s="5" t="s">
        <v>9</v>
      </c>
      <c r="Q6" s="5" t="s">
        <v>4</v>
      </c>
      <c r="R6" s="5" t="s">
        <v>3</v>
      </c>
      <c r="S6" s="5" t="s">
        <v>9</v>
      </c>
      <c r="T6" s="5" t="s">
        <v>4</v>
      </c>
      <c r="U6" s="5" t="s">
        <v>3</v>
      </c>
      <c r="V6" s="5" t="s">
        <v>9</v>
      </c>
      <c r="W6" s="5" t="s">
        <v>4</v>
      </c>
      <c r="X6" s="5" t="s">
        <v>3</v>
      </c>
      <c r="Y6" s="5" t="s">
        <v>9</v>
      </c>
      <c r="Z6" s="5" t="s">
        <v>4</v>
      </c>
    </row>
    <row r="7" spans="1:26" s="37" customFormat="1" ht="13.5" customHeight="1" thickTop="1">
      <c r="A7" s="129">
        <v>1</v>
      </c>
      <c r="B7" s="13" t="s">
        <v>15</v>
      </c>
      <c r="C7" s="25" t="str">
        <f>[62]결승기록지!$C$11</f>
        <v>권예은</v>
      </c>
      <c r="D7" s="26" t="str">
        <f>[62]결승기록지!$E$11</f>
        <v>월촌중</v>
      </c>
      <c r="E7" s="27" t="str">
        <f>[62]결승기록지!$F$11</f>
        <v>12.16 CR</v>
      </c>
      <c r="F7" s="25" t="str">
        <f>[62]결승기록지!$C$12</f>
        <v>기영난</v>
      </c>
      <c r="G7" s="26" t="str">
        <f>[62]결승기록지!$E$12</f>
        <v>다산중</v>
      </c>
      <c r="H7" s="27" t="str">
        <f>[62]결승기록지!$F$12</f>
        <v>12.17 CT</v>
      </c>
      <c r="I7" s="25" t="str">
        <f>[62]결승기록지!$C$13</f>
        <v>민소윤</v>
      </c>
      <c r="J7" s="26" t="str">
        <f>[62]결승기록지!$E$13</f>
        <v>거제중앙중</v>
      </c>
      <c r="K7" s="27" t="str">
        <f>[62]결승기록지!$F$13</f>
        <v>12.58</v>
      </c>
      <c r="L7" s="25" t="str">
        <f>[62]결승기록지!$C$14</f>
        <v>권가은</v>
      </c>
      <c r="M7" s="26" t="str">
        <f>[62]결승기록지!$E$14</f>
        <v>동방중</v>
      </c>
      <c r="N7" s="27" t="str">
        <f>[62]결승기록지!$F$14</f>
        <v>12.61</v>
      </c>
      <c r="O7" s="25" t="str">
        <f>[62]결승기록지!$C$15</f>
        <v>권나윤</v>
      </c>
      <c r="P7" s="26" t="str">
        <f>[62]결승기록지!$E$15</f>
        <v>북삼중</v>
      </c>
      <c r="Q7" s="27" t="str">
        <f>[62]결승기록지!$F$15</f>
        <v>12.78</v>
      </c>
      <c r="R7" s="25" t="str">
        <f>[62]결승기록지!$C$16</f>
        <v>서한울</v>
      </c>
      <c r="S7" s="26" t="str">
        <f>[62]결승기록지!$E$16</f>
        <v>세종중</v>
      </c>
      <c r="T7" s="27" t="str">
        <f>[62]결승기록지!$F$16</f>
        <v>12.82</v>
      </c>
      <c r="U7" s="25" t="str">
        <f>[62]결승기록지!$C$17</f>
        <v>이현채</v>
      </c>
      <c r="V7" s="26" t="str">
        <f>[62]결승기록지!$E$17</f>
        <v>전라중</v>
      </c>
      <c r="W7" s="27" t="str">
        <f>[62]결승기록지!$F$17</f>
        <v>12.89</v>
      </c>
      <c r="X7" s="25" t="str">
        <f>[62]결승기록지!$C$18</f>
        <v>임연희</v>
      </c>
      <c r="Y7" s="26" t="str">
        <f>[62]결승기록지!$E$18</f>
        <v>논산여자중</v>
      </c>
      <c r="Z7" s="27" t="str">
        <f>[62]결승기록지!$F$18</f>
        <v>13.22</v>
      </c>
    </row>
    <row r="8" spans="1:26" s="37" customFormat="1" ht="13.5" customHeight="1">
      <c r="A8" s="129"/>
      <c r="B8" s="14" t="s">
        <v>5</v>
      </c>
      <c r="C8" s="78"/>
      <c r="D8" s="100" t="str">
        <f>[62]결승기록지!$G$8</f>
        <v>-0.4</v>
      </c>
      <c r="E8" s="79"/>
      <c r="F8" s="79"/>
      <c r="G8" s="79"/>
      <c r="H8" s="140"/>
      <c r="I8" s="79"/>
      <c r="J8" s="79"/>
      <c r="K8" s="79"/>
      <c r="L8" s="79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4"/>
    </row>
    <row r="9" spans="1:26" s="37" customFormat="1" ht="13.5" customHeight="1">
      <c r="A9" s="129">
        <v>2</v>
      </c>
      <c r="B9" s="15" t="s">
        <v>22</v>
      </c>
      <c r="C9" s="21" t="str">
        <f>[63]결승기록지!$C$11</f>
        <v>기영난</v>
      </c>
      <c r="D9" s="22" t="str">
        <f>[63]결승기록지!$E$11</f>
        <v>다산중</v>
      </c>
      <c r="E9" s="23" t="str">
        <f>[63]결승기록지!$F$11</f>
        <v>24.89</v>
      </c>
      <c r="F9" s="21" t="str">
        <f>[63]결승기록지!$C$12</f>
        <v>권예은</v>
      </c>
      <c r="G9" s="22" t="str">
        <f>[63]결승기록지!$E$12</f>
        <v>월촌중</v>
      </c>
      <c r="H9" s="23" t="str">
        <f>[63]결승기록지!$F$12</f>
        <v>25.00</v>
      </c>
      <c r="I9" s="21" t="str">
        <f>[63]결승기록지!$C$13</f>
        <v>김서현</v>
      </c>
      <c r="J9" s="22" t="str">
        <f>[63]결승기록지!$E$13</f>
        <v>월배중</v>
      </c>
      <c r="K9" s="23" t="str">
        <f>[63]결승기록지!$F$13</f>
        <v>25.54</v>
      </c>
      <c r="L9" s="21" t="str">
        <f>[63]결승기록지!$C$14</f>
        <v>권나윤</v>
      </c>
      <c r="M9" s="22" t="str">
        <f>[63]결승기록지!$E$14</f>
        <v>북삼중</v>
      </c>
      <c r="N9" s="23" t="str">
        <f>[63]결승기록지!$F$14</f>
        <v>26.22</v>
      </c>
      <c r="O9" s="21" t="str">
        <f>[63]결승기록지!$C$15</f>
        <v>장효민</v>
      </c>
      <c r="P9" s="22" t="str">
        <f>[63]결승기록지!$E$15</f>
        <v>소천중</v>
      </c>
      <c r="Q9" s="23" t="str">
        <f>[63]결승기록지!$F$15</f>
        <v>26.28</v>
      </c>
      <c r="R9" s="21" t="str">
        <f>[63]결승기록지!$C$16</f>
        <v>김민하</v>
      </c>
      <c r="S9" s="22" t="str">
        <f>[63]결승기록지!$E$16</f>
        <v>진해냉천중</v>
      </c>
      <c r="T9" s="23" t="str">
        <f>[63]결승기록지!$F$16</f>
        <v>26.47</v>
      </c>
      <c r="U9" s="21" t="str">
        <f>[63]결승기록지!$C$17</f>
        <v>조수빈</v>
      </c>
      <c r="V9" s="22" t="str">
        <f>[63]결승기록지!$E$17</f>
        <v>광주체육중</v>
      </c>
      <c r="W9" s="23" t="str">
        <f>[63]결승기록지!$F$17</f>
        <v>26.56</v>
      </c>
      <c r="X9" s="21"/>
      <c r="Y9" s="22"/>
      <c r="Z9" s="23"/>
    </row>
    <row r="10" spans="1:26" s="37" customFormat="1" ht="13.5" customHeight="1">
      <c r="A10" s="129"/>
      <c r="B10" s="14" t="s">
        <v>5</v>
      </c>
      <c r="C10" s="32"/>
      <c r="D10" s="33" t="str">
        <f>[63]결승기록지!$G$8</f>
        <v>0.8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4"/>
    </row>
    <row r="11" spans="1:26" s="37" customFormat="1" ht="13.5" customHeight="1">
      <c r="A11" s="42">
        <v>3</v>
      </c>
      <c r="B11" s="16" t="s">
        <v>12</v>
      </c>
      <c r="C11" s="18" t="str">
        <f>[64]결승기록지!$C$11</f>
        <v>박민주</v>
      </c>
      <c r="D11" s="19" t="str">
        <f>[64]결승기록지!$E$11</f>
        <v>사천여자중</v>
      </c>
      <c r="E11" s="20" t="str">
        <f>[64]결승기록지!$F$11</f>
        <v>59.29</v>
      </c>
      <c r="F11" s="18" t="str">
        <f>[64]결승기록지!$C$12</f>
        <v>서한울</v>
      </c>
      <c r="G11" s="19" t="str">
        <f>[64]결승기록지!$E$12</f>
        <v>세종중</v>
      </c>
      <c r="H11" s="20" t="str">
        <f>[64]결승기록지!$F$12</f>
        <v>59.31</v>
      </c>
      <c r="I11" s="18" t="str">
        <f>[64]결승기록지!$C$13</f>
        <v>조수빈</v>
      </c>
      <c r="J11" s="19" t="str">
        <f>[64]결승기록지!$E$13</f>
        <v>광주체육중</v>
      </c>
      <c r="K11" s="20" t="str">
        <f>[64]결승기록지!$F$13</f>
        <v>1:00.28</v>
      </c>
      <c r="L11" s="18" t="str">
        <f>[64]결승기록지!$C$14</f>
        <v>김정아</v>
      </c>
      <c r="M11" s="19" t="str">
        <f>[64]결승기록지!$E$14</f>
        <v>가평중</v>
      </c>
      <c r="N11" s="20" t="str">
        <f>[64]결승기록지!$F$14</f>
        <v>1:00.48</v>
      </c>
      <c r="O11" s="18" t="str">
        <f>[64]결승기록지!$C$15</f>
        <v>장효민</v>
      </c>
      <c r="P11" s="19" t="str">
        <f>[64]결승기록지!$E$15</f>
        <v>소천중</v>
      </c>
      <c r="Q11" s="20" t="str">
        <f>[64]결승기록지!$F$15</f>
        <v>1:00.68</v>
      </c>
      <c r="R11" s="18" t="str">
        <f>[64]결승기록지!$C$16</f>
        <v>김규연</v>
      </c>
      <c r="S11" s="19" t="str">
        <f>[64]결승기록지!$E$16</f>
        <v>백현중</v>
      </c>
      <c r="T11" s="20" t="str">
        <f>[64]결승기록지!$F$16</f>
        <v>1:05.95</v>
      </c>
      <c r="U11" s="18" t="str">
        <f>[64]결승기록지!$C$17</f>
        <v>박성은</v>
      </c>
      <c r="V11" s="19" t="str">
        <f>[64]결승기록지!$E$17</f>
        <v>강구중</v>
      </c>
      <c r="W11" s="20" t="str">
        <f>[64]결승기록지!$F$17</f>
        <v>1:09.50</v>
      </c>
      <c r="X11" s="18"/>
      <c r="Y11" s="19"/>
      <c r="Z11" s="20"/>
    </row>
    <row r="12" spans="1:26" s="37" customFormat="1" ht="13.5" customHeight="1">
      <c r="A12" s="42">
        <v>4</v>
      </c>
      <c r="B12" s="16" t="s">
        <v>19</v>
      </c>
      <c r="C12" s="18" t="str">
        <f>[65]결승기록지!$C$11</f>
        <v>김정아</v>
      </c>
      <c r="D12" s="19" t="str">
        <f>[65]결승기록지!$E$11</f>
        <v>가평중</v>
      </c>
      <c r="E12" s="20" t="str">
        <f>[65]결승기록지!$F$11</f>
        <v>2:17.26</v>
      </c>
      <c r="F12" s="18" t="str">
        <f>[65]결승기록지!$C$12</f>
        <v>김효주</v>
      </c>
      <c r="G12" s="19" t="str">
        <f>[65]결승기록지!$E$12</f>
        <v>충북영동중</v>
      </c>
      <c r="H12" s="20" t="str">
        <f>[65]결승기록지!$F$12</f>
        <v>2:20.38</v>
      </c>
      <c r="I12" s="18" t="str">
        <f>[65]결승기록지!$C$13</f>
        <v>이다은</v>
      </c>
      <c r="J12" s="19" t="str">
        <f>[65]결승기록지!$E$13</f>
        <v>월배중</v>
      </c>
      <c r="K12" s="20" t="str">
        <f>[65]결승기록지!$F$13</f>
        <v>2:22.02</v>
      </c>
      <c r="L12" s="18" t="str">
        <f>[65]결승기록지!$C$14</f>
        <v>안령경</v>
      </c>
      <c r="M12" s="19" t="str">
        <f>[65]결승기록지!$E$14</f>
        <v>경주안강여자중</v>
      </c>
      <c r="N12" s="20" t="str">
        <f>[65]결승기록지!$F$14</f>
        <v>2:26.59</v>
      </c>
      <c r="O12" s="18" t="str">
        <f>[65]결승기록지!$C$15</f>
        <v>권현진</v>
      </c>
      <c r="P12" s="19" t="str">
        <f>[65]결승기록지!$E$15</f>
        <v>안동길주중</v>
      </c>
      <c r="Q12" s="20" t="str">
        <f>[65]결승기록지!$F$15</f>
        <v>2:27.79</v>
      </c>
      <c r="R12" s="18" t="str">
        <f>[65]결승기록지!$C$16</f>
        <v>이서진</v>
      </c>
      <c r="S12" s="19" t="str">
        <f>[65]결승기록지!$E$16</f>
        <v>부천여자중</v>
      </c>
      <c r="T12" s="20" t="str">
        <f>[65]결승기록지!$F$16</f>
        <v>2:28.02</v>
      </c>
      <c r="U12" s="18" t="str">
        <f>[65]결승기록지!$C$17</f>
        <v>김소윤</v>
      </c>
      <c r="V12" s="19" t="str">
        <f>[65]결승기록지!$E$17</f>
        <v>이현중</v>
      </c>
      <c r="W12" s="20" t="str">
        <f>[65]결승기록지!$F$17</f>
        <v>2:35.48</v>
      </c>
      <c r="X12" s="18" t="str">
        <f>[65]결승기록지!$C$18</f>
        <v>정서은</v>
      </c>
      <c r="Y12" s="19" t="str">
        <f>[65]결승기록지!$E$18</f>
        <v>서생중</v>
      </c>
      <c r="Z12" s="20" t="str">
        <f>[65]결승기록지!$F$18</f>
        <v>2:45.40</v>
      </c>
    </row>
    <row r="13" spans="1:26" s="37" customFormat="1" ht="13.5" customHeight="1">
      <c r="A13" s="42">
        <v>2</v>
      </c>
      <c r="B13" s="16" t="s">
        <v>25</v>
      </c>
      <c r="C13" s="18" t="str">
        <f>[66]결승기록지!$C$11</f>
        <v>박민주</v>
      </c>
      <c r="D13" s="19" t="str">
        <f>[66]결승기록지!$E$11</f>
        <v>사천여자중</v>
      </c>
      <c r="E13" s="20" t="str">
        <f>[66]결승기록지!$F$11</f>
        <v>4:48.36</v>
      </c>
      <c r="F13" s="18" t="str">
        <f>[66]결승기록지!$C$12</f>
        <v>신유희</v>
      </c>
      <c r="G13" s="19" t="str">
        <f>[66]결승기록지!$E$12</f>
        <v>산본중</v>
      </c>
      <c r="H13" s="20" t="str">
        <f>[66]결승기록지!$F$12</f>
        <v>4:57.25</v>
      </c>
      <c r="I13" s="18" t="str">
        <f>[66]결승기록지!$C$13</f>
        <v>권현진</v>
      </c>
      <c r="J13" s="19" t="str">
        <f>[66]결승기록지!$E$13</f>
        <v>안동길주중</v>
      </c>
      <c r="K13" s="101" t="str">
        <f>[66]결승기록지!$F$13</f>
        <v>5:04.53</v>
      </c>
      <c r="L13" s="18" t="str">
        <f>[66]결승기록지!$C$14</f>
        <v>김가은</v>
      </c>
      <c r="M13" s="19" t="str">
        <f>[66]결승기록지!$E$14</f>
        <v>부천여자중</v>
      </c>
      <c r="N13" s="20" t="str">
        <f>[66]결승기록지!$F$14</f>
        <v>5:10.25</v>
      </c>
      <c r="O13" s="18" t="str">
        <f>[66]결승기록지!$C$15</f>
        <v>이서진</v>
      </c>
      <c r="P13" s="19" t="str">
        <f>[66]결승기록지!$E$15</f>
        <v>부천여자중</v>
      </c>
      <c r="Q13" s="20" t="str">
        <f>[66]결승기록지!$F$15</f>
        <v>5:14.15</v>
      </c>
      <c r="R13" s="18" t="str">
        <f>[66]결승기록지!$C$16</f>
        <v>손희진</v>
      </c>
      <c r="S13" s="19" t="str">
        <f>[66]결승기록지!$E$16</f>
        <v>옥천여자중</v>
      </c>
      <c r="T13" s="20" t="str">
        <f>[66]결승기록지!$F$16</f>
        <v>5:15.80</v>
      </c>
      <c r="U13" s="18" t="str">
        <f>[66]결승기록지!$C$17</f>
        <v>심재은</v>
      </c>
      <c r="V13" s="19" t="str">
        <f>[66]결승기록지!$E$17</f>
        <v>부천여자중</v>
      </c>
      <c r="W13" s="20" t="str">
        <f>[66]결승기록지!$F$17</f>
        <v>5:19.58</v>
      </c>
      <c r="X13" s="18" t="str">
        <f>[66]결승기록지!$C$18</f>
        <v>이민지</v>
      </c>
      <c r="Y13" s="19" t="str">
        <f>[66]결승기록지!$E$18</f>
        <v>대전체육중</v>
      </c>
      <c r="Z13" s="101" t="str">
        <f>[66]결승기록지!$F$18</f>
        <v>5:27.25</v>
      </c>
    </row>
    <row r="14" spans="1:26" s="37" customFormat="1" ht="13.5" customHeight="1">
      <c r="A14" s="42">
        <v>4</v>
      </c>
      <c r="B14" s="16" t="s">
        <v>55</v>
      </c>
      <c r="C14" s="18" t="str">
        <f>[67]결승기록지!$C$11</f>
        <v>홍지승</v>
      </c>
      <c r="D14" s="19" t="str">
        <f>[67]결승기록지!$E$11</f>
        <v>천안오성중</v>
      </c>
      <c r="E14" s="20" t="str">
        <f>[67]결승기록지!$F$11</f>
        <v>11:04.10</v>
      </c>
      <c r="F14" s="18" t="str">
        <f>[67]결승기록지!$C$12</f>
        <v>김가은</v>
      </c>
      <c r="G14" s="19" t="str">
        <f>[67]결승기록지!$E$12</f>
        <v>부천여자중</v>
      </c>
      <c r="H14" s="20" t="str">
        <f>[67]결승기록지!$F$12</f>
        <v>11:04.98</v>
      </c>
      <c r="I14" s="18" t="str">
        <f>[67]결승기록지!$C$13</f>
        <v>심재은</v>
      </c>
      <c r="J14" s="19" t="str">
        <f>[67]결승기록지!$E$13</f>
        <v>부천여자중</v>
      </c>
      <c r="K14" s="20" t="str">
        <f>[67]결승기록지!$F$13</f>
        <v>11:18.13</v>
      </c>
      <c r="L14" s="18" t="str">
        <f>[67]결승기록지!$C$14</f>
        <v>장하연</v>
      </c>
      <c r="M14" s="19" t="str">
        <f>[67]결승기록지!$E$14</f>
        <v>경기체육중</v>
      </c>
      <c r="N14" s="20" t="str">
        <f>[67]결승기록지!$F$14</f>
        <v>11:31.27</v>
      </c>
      <c r="O14" s="18" t="str">
        <f>[67]결승기록지!$C$15</f>
        <v>손희진</v>
      </c>
      <c r="P14" s="19" t="str">
        <f>[67]결승기록지!$E$15</f>
        <v>옥천여자중</v>
      </c>
      <c r="Q14" s="20" t="str">
        <f>[67]결승기록지!$F$15</f>
        <v>11:48.22</v>
      </c>
      <c r="R14" s="18" t="str">
        <f>[67]결승기록지!$C$16</f>
        <v>이민지</v>
      </c>
      <c r="S14" s="19" t="str">
        <f>[67]결승기록지!$E$16</f>
        <v>대전체육중</v>
      </c>
      <c r="T14" s="20" t="str">
        <f>[67]결승기록지!$F$16</f>
        <v>11:50.20</v>
      </c>
      <c r="U14" s="18" t="str">
        <f>[67]결승기록지!$C$17</f>
        <v>이미지</v>
      </c>
      <c r="V14" s="19" t="str">
        <f>[67]결승기록지!$E$17</f>
        <v>대전체육중</v>
      </c>
      <c r="W14" s="20" t="str">
        <f>[67]결승기록지!$F$17</f>
        <v>11:51.96</v>
      </c>
      <c r="X14" s="18" t="str">
        <f>[67]결승기록지!$C$18</f>
        <v>김민서</v>
      </c>
      <c r="Y14" s="19" t="str">
        <f>[67]결승기록지!$E$18</f>
        <v>전곡중</v>
      </c>
      <c r="Z14" s="20" t="str">
        <f>[67]결승기록지!$F$18</f>
        <v>11:58.39</v>
      </c>
    </row>
    <row r="15" spans="1:26" s="37" customFormat="1" ht="13.5" customHeight="1">
      <c r="A15" s="129">
        <v>2</v>
      </c>
      <c r="B15" s="15" t="s">
        <v>16</v>
      </c>
      <c r="C15" s="21" t="str">
        <f>[68]결승기록지!$C$11</f>
        <v>민소윤</v>
      </c>
      <c r="D15" s="22" t="str">
        <f>[68]결승기록지!$E$11</f>
        <v>거제중앙중</v>
      </c>
      <c r="E15" s="23" t="str">
        <f>[68]결승기록지!$F$11</f>
        <v>15.01</v>
      </c>
      <c r="F15" s="21" t="str">
        <f>[68]결승기록지!$C$12</f>
        <v>강예다</v>
      </c>
      <c r="G15" s="22" t="str">
        <f>[68]결승기록지!$E$12</f>
        <v>덕정중</v>
      </c>
      <c r="H15" s="23" t="str">
        <f>[68]결승기록지!$F$12</f>
        <v>15.43</v>
      </c>
      <c r="I15" s="21" t="str">
        <f>[68]결승기록지!$C$13</f>
        <v>이수연</v>
      </c>
      <c r="J15" s="22" t="str">
        <f>[68]결승기록지!$E$13</f>
        <v>부원여자중</v>
      </c>
      <c r="K15" s="23" t="str">
        <f>[68]결승기록지!$F$13</f>
        <v>16.01</v>
      </c>
      <c r="L15" s="21" t="str">
        <f>[68]결승기록지!$C$14</f>
        <v>윤은지</v>
      </c>
      <c r="M15" s="22" t="str">
        <f>[68]결승기록지!$E$14</f>
        <v>홍천여자중</v>
      </c>
      <c r="N15" s="23" t="str">
        <f>[68]결승기록지!$F$14</f>
        <v>17.21</v>
      </c>
      <c r="O15" s="21" t="str">
        <f>[68]결승기록지!$C$15</f>
        <v>서민지</v>
      </c>
      <c r="P15" s="22" t="str">
        <f>[68]결승기록지!$E$15</f>
        <v>북삼중</v>
      </c>
      <c r="Q15" s="23" t="str">
        <f>[68]결승기록지!$F$15</f>
        <v>17.55</v>
      </c>
      <c r="R15" s="21" t="str">
        <f>[68]결승기록지!$C$16</f>
        <v>채한희</v>
      </c>
      <c r="S15" s="22" t="str">
        <f>[68]결승기록지!$E$16</f>
        <v>홍천여자중</v>
      </c>
      <c r="T15" s="23" t="str">
        <f>[68]결승기록지!$F$16</f>
        <v>18.58</v>
      </c>
      <c r="U15" s="21" t="str">
        <f>[68]결승기록지!$C$17</f>
        <v>이정민</v>
      </c>
      <c r="V15" s="22" t="str">
        <f>[68]결승기록지!$E$17</f>
        <v>진주대곡중</v>
      </c>
      <c r="W15" s="23" t="str">
        <f>[68]결승기록지!$F$17</f>
        <v>19.15</v>
      </c>
      <c r="X15" s="21"/>
      <c r="Y15" s="22"/>
      <c r="Z15" s="23"/>
    </row>
    <row r="16" spans="1:26" s="37" customFormat="1" ht="13.5" customHeight="1">
      <c r="A16" s="129"/>
      <c r="B16" s="14" t="s">
        <v>5</v>
      </c>
      <c r="C16" s="32"/>
      <c r="D16" s="33" t="str">
        <f>[68]결승기록지!$G$8</f>
        <v>0.4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4"/>
    </row>
    <row r="17" spans="1:26" s="37" customFormat="1" ht="13.5" customHeight="1">
      <c r="A17" s="42">
        <v>1</v>
      </c>
      <c r="B17" s="16" t="s">
        <v>56</v>
      </c>
      <c r="C17" s="21" t="str">
        <f>[69]결승기록지!$C$11</f>
        <v>권서린</v>
      </c>
      <c r="D17" s="22" t="str">
        <f>[69]결승기록지!$E$11</f>
        <v>철산중</v>
      </c>
      <c r="E17" s="23" t="str">
        <f>[69]결승기록지!$F$11</f>
        <v>14:44.74</v>
      </c>
      <c r="F17" s="21" t="str">
        <f>[69]결승기록지!$C$12</f>
        <v>정채연</v>
      </c>
      <c r="G17" s="22" t="str">
        <f>[69]결승기록지!$E$12</f>
        <v>철산중</v>
      </c>
      <c r="H17" s="23" t="str">
        <f>[69]결승기록지!$F$12</f>
        <v>18:53.51</v>
      </c>
      <c r="I17" s="21" t="str">
        <f>[69]결승기록지!$C$13</f>
        <v>김민서</v>
      </c>
      <c r="J17" s="22" t="str">
        <f>[69]결승기록지!$E$13</f>
        <v>전곡중</v>
      </c>
      <c r="K17" s="23" t="str">
        <f>[69]결승기록지!$F$13</f>
        <v>22:17.86</v>
      </c>
      <c r="L17" s="21"/>
      <c r="M17" s="22"/>
      <c r="N17" s="23"/>
      <c r="O17" s="21"/>
      <c r="P17" s="22"/>
      <c r="Q17" s="23"/>
      <c r="R17" s="21"/>
      <c r="S17" s="22"/>
      <c r="T17" s="23"/>
      <c r="U17" s="21"/>
      <c r="V17" s="22"/>
      <c r="W17" s="23"/>
      <c r="X17" s="21"/>
      <c r="Y17" s="22"/>
      <c r="Z17" s="23"/>
    </row>
    <row r="18" spans="1:26" s="37" customFormat="1" ht="13.5" customHeight="1">
      <c r="A18" s="129">
        <v>4</v>
      </c>
      <c r="B18" s="15" t="s">
        <v>17</v>
      </c>
      <c r="C18" s="21"/>
      <c r="D18" s="22" t="str">
        <f>[70]결승기록지!$E$11</f>
        <v>월촌중</v>
      </c>
      <c r="E18" s="23" t="str">
        <f>[70]결승기록지!$F$11</f>
        <v>49.84</v>
      </c>
      <c r="F18" s="21"/>
      <c r="G18" s="22" t="str">
        <f>[70]결승기록지!$E$12</f>
        <v>세종중</v>
      </c>
      <c r="H18" s="23" t="str">
        <f>[70]결승기록지!$F$12</f>
        <v>50.95</v>
      </c>
      <c r="I18" s="21"/>
      <c r="J18" s="22" t="str">
        <f>[70]결승기록지!$E$13</f>
        <v>부원여자중</v>
      </c>
      <c r="K18" s="23" t="str">
        <f>[70]결승기록지!$F$13</f>
        <v>51.95</v>
      </c>
      <c r="L18" s="21"/>
      <c r="M18" s="22" t="str">
        <f>[70]결승기록지!$E$14</f>
        <v>북삼중</v>
      </c>
      <c r="N18" s="23" t="str">
        <f>[70]결승기록지!$F$14</f>
        <v>52.36</v>
      </c>
      <c r="O18" s="21"/>
      <c r="P18" s="22"/>
      <c r="Q18" s="23"/>
      <c r="R18" s="21"/>
      <c r="S18" s="22"/>
      <c r="T18" s="23"/>
      <c r="U18" s="21"/>
      <c r="V18" s="22"/>
      <c r="W18" s="23"/>
      <c r="X18" s="21"/>
      <c r="Y18" s="22"/>
      <c r="Z18" s="23"/>
    </row>
    <row r="19" spans="1:26" s="37" customFormat="1" ht="13.5" customHeight="1">
      <c r="A19" s="129"/>
      <c r="B19" s="14"/>
      <c r="C19" s="116" t="str">
        <f>[70]결승기록지!$C$11</f>
        <v>김예리 정지우 이주원 권예은</v>
      </c>
      <c r="D19" s="117"/>
      <c r="E19" s="118"/>
      <c r="F19" s="116" t="str">
        <f>[70]결승기록지!$C$12</f>
        <v>조아형 임지수 김도연 서한울</v>
      </c>
      <c r="G19" s="117"/>
      <c r="H19" s="118"/>
      <c r="I19" s="116" t="str">
        <f>[70]결승기록지!$C$13</f>
        <v>박소연 최혜지 박소영 이수연</v>
      </c>
      <c r="J19" s="117"/>
      <c r="K19" s="118"/>
      <c r="L19" s="116" t="str">
        <f>[70]결승기록지!$C$14</f>
        <v>서민지 임나연 우정민 권나윤</v>
      </c>
      <c r="M19" s="117"/>
      <c r="N19" s="118"/>
      <c r="O19" s="116"/>
      <c r="P19" s="117"/>
      <c r="Q19" s="118"/>
      <c r="R19" s="116"/>
      <c r="S19" s="117"/>
      <c r="T19" s="118"/>
      <c r="U19" s="116"/>
      <c r="V19" s="117"/>
      <c r="W19" s="118"/>
      <c r="X19" s="116"/>
      <c r="Y19" s="117"/>
      <c r="Z19" s="118"/>
    </row>
    <row r="20" spans="1:26" s="37" customFormat="1" ht="13.5" customHeight="1">
      <c r="A20" s="130">
        <v>5</v>
      </c>
      <c r="B20" s="15" t="s">
        <v>30</v>
      </c>
      <c r="C20" s="21"/>
      <c r="D20" s="22" t="str">
        <f>[71]결승기록지!$E$11</f>
        <v>세종중</v>
      </c>
      <c r="E20" s="23" t="str">
        <f>[71]결승기록지!$F$11</f>
        <v>4:17.30</v>
      </c>
      <c r="F20" s="21"/>
      <c r="G20" s="22" t="str">
        <f>[71]결승기록지!$E$12</f>
        <v>충북영동중</v>
      </c>
      <c r="H20" s="23" t="str">
        <f>[71]결승기록지!$F$12</f>
        <v>4:23.24</v>
      </c>
      <c r="I20" s="21"/>
      <c r="J20" s="22" t="str">
        <f>[71]결승기록지!$E$13</f>
        <v>김천한일여자중</v>
      </c>
      <c r="K20" s="23" t="str">
        <f>[71]결승기록지!$F$13</f>
        <v>4:23.48</v>
      </c>
      <c r="L20" s="21"/>
      <c r="M20" s="22" t="str">
        <f>[71]결승기록지!$E$14</f>
        <v>북삼중</v>
      </c>
      <c r="N20" s="23" t="str">
        <f>[71]결승기록지!$F$14</f>
        <v>4:26.40</v>
      </c>
      <c r="O20" s="21"/>
      <c r="P20" s="22" t="str">
        <f>[71]결승기록지!$E$15</f>
        <v>부천여자중</v>
      </c>
      <c r="Q20" s="23" t="str">
        <f>[71]결승기록지!$F$15</f>
        <v>4:28.07</v>
      </c>
      <c r="R20" s="21"/>
      <c r="S20" s="22"/>
      <c r="T20" s="23"/>
      <c r="U20" s="21"/>
      <c r="V20" s="22"/>
      <c r="W20" s="23"/>
      <c r="X20" s="21"/>
      <c r="Y20" s="41"/>
      <c r="Z20" s="23"/>
    </row>
    <row r="21" spans="1:26" s="37" customFormat="1" ht="13.5" customHeight="1">
      <c r="A21" s="130"/>
      <c r="B21" s="14"/>
      <c r="C21" s="116" t="str">
        <f>[71]결승기록지!$C$11</f>
        <v>김도연 임지수 최지은 서한울</v>
      </c>
      <c r="D21" s="117"/>
      <c r="E21" s="118"/>
      <c r="F21" s="116" t="str">
        <f>[71]결승기록지!$C$12</f>
        <v>민시윤 강나연 김효주 최미진</v>
      </c>
      <c r="G21" s="117"/>
      <c r="H21" s="118"/>
      <c r="I21" s="116" t="str">
        <f>[71]결승기록지!$C$13</f>
        <v xml:space="preserve">방서영 김민서 강세민 김명지 </v>
      </c>
      <c r="J21" s="117"/>
      <c r="K21" s="118"/>
      <c r="L21" s="116" t="str">
        <f>[71]결승기록지!$C$14</f>
        <v>우정민 권나윤 서민지 임나연</v>
      </c>
      <c r="M21" s="117"/>
      <c r="N21" s="118"/>
      <c r="O21" s="141" t="str">
        <f>[71]결승기록지!$C$15</f>
        <v>이서진 김가은 남시연 심재은</v>
      </c>
      <c r="P21" s="142"/>
      <c r="Q21" s="143"/>
      <c r="R21" s="116"/>
      <c r="S21" s="117"/>
      <c r="T21" s="118"/>
      <c r="U21" s="116"/>
      <c r="V21" s="117"/>
      <c r="W21" s="118"/>
      <c r="X21" s="116"/>
      <c r="Y21" s="117"/>
      <c r="Z21" s="118"/>
    </row>
    <row r="22" spans="1:26" s="37" customFormat="1" ht="13.5" customHeight="1">
      <c r="A22" s="43">
        <v>5</v>
      </c>
      <c r="B22" s="16" t="s">
        <v>10</v>
      </c>
      <c r="C22" s="18" t="str">
        <f>[72]높이!$C$11</f>
        <v>김은수</v>
      </c>
      <c r="D22" s="19" t="str">
        <f>[72]높이!$E$11</f>
        <v>고창중</v>
      </c>
      <c r="E22" s="50" t="str">
        <f>[72]높이!$F$11</f>
        <v>1.60</v>
      </c>
      <c r="F22" s="18" t="str">
        <f>[72]높이!$C$12</f>
        <v>장현지</v>
      </c>
      <c r="G22" s="19" t="str">
        <f>[72]높이!$E$12</f>
        <v>대구체육중</v>
      </c>
      <c r="H22" s="20" t="str">
        <f>[72]높이!$F$12</f>
        <v>1.55</v>
      </c>
      <c r="I22" s="18" t="str">
        <f>[72]높이!$C$13</f>
        <v>문유빈</v>
      </c>
      <c r="J22" s="19" t="str">
        <f>[72]높이!$E$13</f>
        <v>전북체육중</v>
      </c>
      <c r="K22" s="50" t="str">
        <f>[72]높이!$F$13</f>
        <v>1.50</v>
      </c>
      <c r="L22" s="18" t="str">
        <f>[72]높이!$C$14</f>
        <v>제희정</v>
      </c>
      <c r="M22" s="19" t="str">
        <f>[72]높이!$E$14</f>
        <v>신주중</v>
      </c>
      <c r="N22" s="50" t="str">
        <f>[72]높이!$F$14</f>
        <v>1.40</v>
      </c>
      <c r="O22" s="18"/>
      <c r="P22" s="19"/>
      <c r="Q22" s="50"/>
      <c r="R22" s="18"/>
      <c r="S22" s="19"/>
      <c r="T22" s="20"/>
      <c r="U22" s="18"/>
      <c r="V22" s="19"/>
      <c r="W22" s="20"/>
      <c r="X22" s="18"/>
      <c r="Y22" s="19"/>
      <c r="Z22" s="20"/>
    </row>
    <row r="23" spans="1:26" s="37" customFormat="1" ht="13.5" customHeight="1">
      <c r="A23" s="43">
        <v>3</v>
      </c>
      <c r="B23" s="16" t="s">
        <v>31</v>
      </c>
      <c r="C23" s="18" t="str">
        <f>[72]장대!$C$11</f>
        <v>임연희</v>
      </c>
      <c r="D23" s="18" t="str">
        <f>[72]장대!$E$11</f>
        <v>논산여자중</v>
      </c>
      <c r="E23" s="18" t="str">
        <f>[72]장대!$F$11</f>
        <v>2.20</v>
      </c>
      <c r="F23" s="18" t="str">
        <f>[72]장대!$C$12</f>
        <v>김규리</v>
      </c>
      <c r="G23" s="18" t="str">
        <f>[72]장대!$E$12</f>
        <v>부산중앙여자중</v>
      </c>
      <c r="H23" s="18" t="str">
        <f>[72]장대!$F$12</f>
        <v>2.00</v>
      </c>
      <c r="I23" s="21"/>
      <c r="J23" s="22"/>
      <c r="K23" s="23"/>
      <c r="L23" s="21"/>
      <c r="M23" s="22"/>
      <c r="N23" s="23"/>
      <c r="O23" s="21"/>
      <c r="P23" s="22"/>
      <c r="Q23" s="23"/>
      <c r="R23" s="21"/>
      <c r="S23" s="22"/>
      <c r="T23" s="23"/>
      <c r="U23" s="21"/>
      <c r="V23" s="22"/>
      <c r="W23" s="23"/>
      <c r="X23" s="21"/>
      <c r="Y23" s="22"/>
      <c r="Z23" s="23"/>
    </row>
    <row r="24" spans="1:26" s="37" customFormat="1" ht="13.5" customHeight="1">
      <c r="A24" s="129">
        <v>1</v>
      </c>
      <c r="B24" s="15" t="s">
        <v>18</v>
      </c>
      <c r="C24" s="21" t="str">
        <f>[72]멀리!$C$11</f>
        <v>서예지</v>
      </c>
      <c r="D24" s="22" t="str">
        <f>[72]멀리!$E$11</f>
        <v>광양백운중</v>
      </c>
      <c r="E24" s="23" t="str">
        <f>[72]멀리!$F$11</f>
        <v>5.33</v>
      </c>
      <c r="F24" s="21" t="str">
        <f>[72]멀리!$C$12</f>
        <v>이승아</v>
      </c>
      <c r="G24" s="22" t="str">
        <f>[72]멀리!$E$12</f>
        <v>서산여자중</v>
      </c>
      <c r="H24" s="23" t="str">
        <f>[72]멀리!$F$12</f>
        <v>5.30</v>
      </c>
      <c r="I24" s="21" t="str">
        <f>[72]멀리!$C$13</f>
        <v>이희원</v>
      </c>
      <c r="J24" s="22" t="str">
        <f>[72]멀리!$E$13</f>
        <v>논산여자중</v>
      </c>
      <c r="K24" s="23" t="str">
        <f>[72]멀리!$F$13</f>
        <v>5.12</v>
      </c>
      <c r="L24" s="21" t="str">
        <f>[72]멀리!$C$14</f>
        <v>최혜지</v>
      </c>
      <c r="M24" s="22" t="str">
        <f>[72]멀리!$E$14</f>
        <v>부원여자중</v>
      </c>
      <c r="N24" s="23" t="str">
        <f>[72]멀리!$F$14</f>
        <v>5.04</v>
      </c>
      <c r="O24" s="21" t="str">
        <f>[72]멀리!$C$15</f>
        <v>손하람</v>
      </c>
      <c r="P24" s="22" t="str">
        <f>[72]멀리!$E$15</f>
        <v>통영중앙중</v>
      </c>
      <c r="Q24" s="23" t="str">
        <f>[72]멀리!$F$15</f>
        <v>5.01</v>
      </c>
      <c r="R24" s="21" t="str">
        <f>[72]멀리!$C$16</f>
        <v>최연서</v>
      </c>
      <c r="S24" s="22" t="str">
        <f>[72]멀리!$E$16</f>
        <v>전라중</v>
      </c>
      <c r="T24" s="23" t="str">
        <f>[72]멀리!$F$16</f>
        <v>4.88</v>
      </c>
      <c r="U24" s="21" t="str">
        <f>[72]멀리!$C$17</f>
        <v>전지유</v>
      </c>
      <c r="V24" s="22" t="str">
        <f>[72]멀리!$E$17</f>
        <v>거제중앙중</v>
      </c>
      <c r="W24" s="23" t="str">
        <f>[72]멀리!$F$17</f>
        <v>4.87</v>
      </c>
      <c r="X24" s="21" t="str">
        <f>[72]멀리!$C$18</f>
        <v>구나영</v>
      </c>
      <c r="Y24" s="22" t="str">
        <f>[72]멀리!$E$18</f>
        <v>사천여자중</v>
      </c>
      <c r="Z24" s="23" t="str">
        <f>[72]멀리!$F$18</f>
        <v>4.83</v>
      </c>
    </row>
    <row r="25" spans="1:26" s="37" customFormat="1" ht="13.5" customHeight="1">
      <c r="A25" s="129"/>
      <c r="B25" s="14" t="s">
        <v>5</v>
      </c>
      <c r="C25" s="32"/>
      <c r="D25" s="33" t="str">
        <f>[72]멀리!$G$11</f>
        <v>0.9</v>
      </c>
      <c r="E25" s="34"/>
      <c r="F25" s="32"/>
      <c r="G25" s="33" t="str">
        <f>[72]멀리!$G$12</f>
        <v>-0.7</v>
      </c>
      <c r="H25" s="34"/>
      <c r="I25" s="32"/>
      <c r="J25" s="33" t="str">
        <f>[72]멀리!$G$13</f>
        <v>-0.2</v>
      </c>
      <c r="K25" s="34"/>
      <c r="L25" s="32"/>
      <c r="M25" s="33" t="str">
        <f>[72]멀리!$G$14</f>
        <v>0.6</v>
      </c>
      <c r="N25" s="34"/>
      <c r="O25" s="32"/>
      <c r="P25" s="33" t="str">
        <f>[72]멀리!$G$15</f>
        <v>0.1</v>
      </c>
      <c r="Q25" s="34"/>
      <c r="R25" s="32"/>
      <c r="S25" s="33" t="str">
        <f>[72]멀리!$G$16</f>
        <v>-0.0</v>
      </c>
      <c r="T25" s="34"/>
      <c r="U25" s="32"/>
      <c r="V25" s="33" t="str">
        <f>[72]멀리!$G$17</f>
        <v>-0.2</v>
      </c>
      <c r="W25" s="34"/>
      <c r="X25" s="32"/>
      <c r="Y25" s="33" t="str">
        <f>[72]멀리!$G$18</f>
        <v>-0.3</v>
      </c>
      <c r="Z25" s="34"/>
    </row>
    <row r="26" spans="1:26" s="37" customFormat="1" ht="13.5" customHeight="1">
      <c r="A26" s="129">
        <v>3</v>
      </c>
      <c r="B26" s="15" t="s">
        <v>32</v>
      </c>
      <c r="C26" s="21" t="str">
        <f>[72]세단!$C$11</f>
        <v>구나영</v>
      </c>
      <c r="D26" s="22" t="str">
        <f>[72]세단!$E$11</f>
        <v>사천여자중</v>
      </c>
      <c r="E26" s="23" t="str">
        <f>[72]세단!$F$11</f>
        <v>11.11</v>
      </c>
      <c r="F26" s="21" t="str">
        <f>[72]세단!$C$12</f>
        <v>손하람</v>
      </c>
      <c r="G26" s="22" t="str">
        <f>[72]세단!$E$12</f>
        <v>통영중앙중</v>
      </c>
      <c r="H26" s="23" t="str">
        <f>[72]세단!$F$12</f>
        <v>10.83</v>
      </c>
      <c r="I26" s="21" t="str">
        <f>[72]세단!$C$13</f>
        <v>김은수</v>
      </c>
      <c r="J26" s="22" t="str">
        <f>[72]세단!$E$13</f>
        <v>고창중</v>
      </c>
      <c r="K26" s="23" t="str">
        <f>[72]세단!$F$13</f>
        <v>10.80</v>
      </c>
      <c r="L26" s="21" t="str">
        <f>[72]세단!$C$14</f>
        <v>이희원</v>
      </c>
      <c r="M26" s="22" t="str">
        <f>[72]세단!$E$14</f>
        <v>논산여자중</v>
      </c>
      <c r="N26" s="23" t="str">
        <f>[72]세단!$F$14</f>
        <v>10.71</v>
      </c>
      <c r="O26" s="21" t="str">
        <f>[72]세단!$C$15</f>
        <v>최혜지</v>
      </c>
      <c r="P26" s="22" t="str">
        <f>[72]세단!$E$15</f>
        <v>부원여자중</v>
      </c>
      <c r="Q26" s="23" t="str">
        <f>[72]세단!$F$15</f>
        <v>10.58</v>
      </c>
      <c r="R26" s="21" t="str">
        <f>[72]세단!$C$16</f>
        <v>박소연</v>
      </c>
      <c r="S26" s="22" t="str">
        <f>[72]세단!$E$16</f>
        <v>부원여자중</v>
      </c>
      <c r="T26" s="23" t="str">
        <f>[72]세단!$F$16</f>
        <v>10.48</v>
      </c>
      <c r="U26" s="21" t="str">
        <f>[72]세단!$C$17</f>
        <v>임사랑</v>
      </c>
      <c r="V26" s="22" t="str">
        <f>[72]세단!$E$17</f>
        <v>전남체육중</v>
      </c>
      <c r="W26" s="23" t="str">
        <f>[72]세단!$F$17</f>
        <v>10.02</v>
      </c>
      <c r="X26" s="21" t="str">
        <f>[72]세단!$C$18</f>
        <v>전효진</v>
      </c>
      <c r="Y26" s="22" t="str">
        <f>[72]세단!$E$18</f>
        <v>부원여자중</v>
      </c>
      <c r="Z26" s="23" t="str">
        <f>[72]세단!$F$18</f>
        <v>09.73</v>
      </c>
    </row>
    <row r="27" spans="1:26" s="37" customFormat="1" ht="13.5" customHeight="1">
      <c r="A27" s="129"/>
      <c r="B27" s="14" t="s">
        <v>5</v>
      </c>
      <c r="C27" s="32"/>
      <c r="D27" s="33" t="str">
        <f>[72]세단!$G$11</f>
        <v>-1.3</v>
      </c>
      <c r="E27" s="51"/>
      <c r="F27" s="32"/>
      <c r="G27" s="33" t="str">
        <f>[72]세단!$G$12</f>
        <v>-0.3</v>
      </c>
      <c r="H27" s="102"/>
      <c r="I27" s="32"/>
      <c r="J27" s="33" t="str">
        <f>[72]세단!$G$13</f>
        <v>-0.4</v>
      </c>
      <c r="K27" s="51"/>
      <c r="L27" s="32"/>
      <c r="M27" s="33" t="str">
        <f>[72]세단!$G$14</f>
        <v>-1.2</v>
      </c>
      <c r="N27" s="51"/>
      <c r="O27" s="32"/>
      <c r="P27" s="33" t="str">
        <f>[72]세단!$G$15</f>
        <v>-0.7</v>
      </c>
      <c r="Q27" s="34"/>
      <c r="R27" s="32"/>
      <c r="S27" s="33" t="str">
        <f>[72]세단!$G$16</f>
        <v>0.1</v>
      </c>
      <c r="T27" s="34"/>
      <c r="U27" s="32"/>
      <c r="V27" s="33" t="str">
        <f>[72]세단!$G$17</f>
        <v>-0.8</v>
      </c>
      <c r="W27" s="34"/>
      <c r="X27" s="32"/>
      <c r="Y27" s="33" t="str">
        <f>[72]세단!$G$18</f>
        <v>-0.2</v>
      </c>
      <c r="Z27" s="34"/>
    </row>
    <row r="28" spans="1:26" s="37" customFormat="1" ht="13.5" customHeight="1">
      <c r="A28" s="42">
        <v>2</v>
      </c>
      <c r="B28" s="16" t="s">
        <v>23</v>
      </c>
      <c r="C28" s="18" t="str">
        <f>[72]포환!$C$11</f>
        <v>이예람</v>
      </c>
      <c r="D28" s="19" t="str">
        <f>[72]포환!$E$11</f>
        <v>천안오성중</v>
      </c>
      <c r="E28" s="20" t="str">
        <f>[72]포환!$F$11</f>
        <v>16.20 DR</v>
      </c>
      <c r="F28" s="18" t="str">
        <f>[72]포환!$C$12</f>
        <v>김나현</v>
      </c>
      <c r="G28" s="19" t="str">
        <f>[72]포환!$E$12</f>
        <v>익산지원중</v>
      </c>
      <c r="H28" s="20" t="str">
        <f>[72]포환!$F$12</f>
        <v>13.22</v>
      </c>
      <c r="I28" s="18" t="str">
        <f>[72]포환!$C$13</f>
        <v>마소영</v>
      </c>
      <c r="J28" s="19" t="str">
        <f>[72]포환!$E$13</f>
        <v>주례여자중</v>
      </c>
      <c r="K28" s="20" t="str">
        <f>[72]포환!$F$13</f>
        <v>12.16</v>
      </c>
      <c r="L28" s="18" t="str">
        <f>[72]포환!$C$14</f>
        <v>김고은</v>
      </c>
      <c r="M28" s="19" t="str">
        <f>[72]포환!$E$14</f>
        <v>선주중</v>
      </c>
      <c r="N28" s="20" t="str">
        <f>[72]포환!$F$14</f>
        <v>10.76</v>
      </c>
      <c r="O28" s="18" t="str">
        <f>[72]포환!$C$15</f>
        <v>이주은</v>
      </c>
      <c r="P28" s="19" t="str">
        <f>[72]포환!$E$15</f>
        <v>부산체육중</v>
      </c>
      <c r="Q28" s="20" t="str">
        <f>[72]포환!$F$15</f>
        <v>10.67</v>
      </c>
      <c r="R28" s="18" t="str">
        <f>[72]포환!$C$16</f>
        <v>김나연</v>
      </c>
      <c r="S28" s="19" t="str">
        <f>[72]포환!$E$16</f>
        <v>서림여자중</v>
      </c>
      <c r="T28" s="20" t="str">
        <f>[72]포환!$F$16</f>
        <v>10.50</v>
      </c>
      <c r="U28" s="18" t="str">
        <f>[72]포환!$C$17</f>
        <v>조원주</v>
      </c>
      <c r="V28" s="19" t="str">
        <f>[72]포환!$E$17</f>
        <v>예산여자중</v>
      </c>
      <c r="W28" s="20" t="str">
        <f>[72]포환!$F$17</f>
        <v>9.62</v>
      </c>
      <c r="X28" s="18" t="str">
        <f>[72]포환!$C$18</f>
        <v>박초현</v>
      </c>
      <c r="Y28" s="19" t="str">
        <f>[72]포환!$E$18</f>
        <v>장산중</v>
      </c>
      <c r="Z28" s="20" t="str">
        <f>[72]포환!$F$18</f>
        <v>8.97</v>
      </c>
    </row>
    <row r="29" spans="1:26" s="37" customFormat="1" ht="13.5" customHeight="1">
      <c r="A29" s="42">
        <v>4</v>
      </c>
      <c r="B29" s="16" t="s">
        <v>33</v>
      </c>
      <c r="C29" s="93" t="str">
        <f>[72]원반!$C$11</f>
        <v>김나현</v>
      </c>
      <c r="D29" s="36" t="str">
        <f>[72]원반!$E$11</f>
        <v>익산지원중</v>
      </c>
      <c r="E29" s="20" t="str">
        <f>[72]원반!$F$11</f>
        <v>35.08</v>
      </c>
      <c r="F29" s="18" t="str">
        <f>[72]원반!$C$12</f>
        <v>김고은</v>
      </c>
      <c r="G29" s="19" t="str">
        <f>[72]원반!$E$12</f>
        <v>선주중</v>
      </c>
      <c r="H29" s="20" t="str">
        <f>[72]원반!$F$12</f>
        <v>31.69</v>
      </c>
      <c r="I29" s="18" t="str">
        <f>[72]원반!$C$13</f>
        <v>형아영</v>
      </c>
      <c r="J29" s="19" t="str">
        <f>[72]원반!$E$13</f>
        <v>서울체육중</v>
      </c>
      <c r="K29" s="20" t="str">
        <f>[72]원반!$F$13</f>
        <v>30.15</v>
      </c>
      <c r="L29" s="18" t="str">
        <f>[72]원반!$C$14</f>
        <v>박기쁨</v>
      </c>
      <c r="M29" s="19" t="str">
        <f>[72]원반!$E$14</f>
        <v>경안여자중</v>
      </c>
      <c r="N29" s="20" t="str">
        <f>[72]원반!$F$14</f>
        <v>29.91</v>
      </c>
      <c r="O29" s="18" t="str">
        <f>[72]원반!$C$15</f>
        <v>박지현</v>
      </c>
      <c r="P29" s="19" t="str">
        <f>[72]원반!$E$15</f>
        <v>철산중</v>
      </c>
      <c r="Q29" s="20" t="str">
        <f>[72]원반!$F$15</f>
        <v>28.89</v>
      </c>
      <c r="R29" s="18" t="str">
        <f>[72]원반!$C$16</f>
        <v>박은지</v>
      </c>
      <c r="S29" s="19" t="str">
        <f>[72]원반!$E$16</f>
        <v>부산체육중</v>
      </c>
      <c r="T29" s="20" t="str">
        <f>[72]원반!$F$16</f>
        <v>28.75</v>
      </c>
      <c r="U29" s="18" t="str">
        <f>[72]원반!$C$17</f>
        <v>김나연</v>
      </c>
      <c r="V29" s="19" t="str">
        <f>[72]원반!$E$17</f>
        <v>서림여자중</v>
      </c>
      <c r="W29" s="20" t="str">
        <f>[72]원반!$F$17</f>
        <v>27.22</v>
      </c>
      <c r="X29" s="18" t="str">
        <f>[72]원반!$C$18</f>
        <v>박초현</v>
      </c>
      <c r="Y29" s="36" t="str">
        <f>[72]원반!$E$18</f>
        <v>장산중</v>
      </c>
      <c r="Z29" s="20" t="str">
        <f>[72]원반!$F$18</f>
        <v>25.94</v>
      </c>
    </row>
    <row r="30" spans="1:26" s="37" customFormat="1" ht="13.5" customHeight="1">
      <c r="A30" s="42">
        <v>3</v>
      </c>
      <c r="B30" s="16" t="s">
        <v>35</v>
      </c>
      <c r="C30" s="18" t="str">
        <f>[72]투창!$C$11</f>
        <v>이새봄</v>
      </c>
      <c r="D30" s="19" t="str">
        <f>[72]투창!$E$11</f>
        <v>인제중</v>
      </c>
      <c r="E30" s="20" t="str">
        <f>[72]투창!$F$11</f>
        <v>46.56 CR</v>
      </c>
      <c r="F30" s="18" t="str">
        <f>[72]투창!$C$12</f>
        <v>김지연</v>
      </c>
      <c r="G30" s="19" t="str">
        <f>[72]투창!$E$12</f>
        <v>경안여자중</v>
      </c>
      <c r="H30" s="20" t="str">
        <f>[72]투창!$F$12</f>
        <v>33.67</v>
      </c>
      <c r="I30" s="18" t="str">
        <f>[72]투창!$C$13</f>
        <v>이혜린</v>
      </c>
      <c r="J30" s="19" t="str">
        <f>[72]투창!$E$13</f>
        <v>군산산북중</v>
      </c>
      <c r="K30" s="50" t="str">
        <f>[72]투창!$F$13</f>
        <v>33.43</v>
      </c>
      <c r="L30" s="18" t="str">
        <f>[72]투창!$C$14</f>
        <v>형아영</v>
      </c>
      <c r="M30" s="19" t="str">
        <f>[72]투창!$E$14</f>
        <v>서울체육중</v>
      </c>
      <c r="N30" s="20" t="str">
        <f>[72]투창!$F$14</f>
        <v>29.94</v>
      </c>
      <c r="O30" s="18" t="str">
        <f>[72]투창!$C$15</f>
        <v>위가은</v>
      </c>
      <c r="P30" s="19" t="str">
        <f>[72]투창!$E$15</f>
        <v>대구체육중</v>
      </c>
      <c r="Q30" s="20" t="str">
        <f>[72]투창!$F$15</f>
        <v>28.53</v>
      </c>
      <c r="R30" s="18" t="str">
        <f>[72]투창!$C$16</f>
        <v>허현수</v>
      </c>
      <c r="S30" s="19" t="str">
        <f>[72]투창!$E$16</f>
        <v>서생중</v>
      </c>
      <c r="T30" s="20" t="str">
        <f>[72]투창!$F$16</f>
        <v>21.89</v>
      </c>
      <c r="U30" s="18" t="str">
        <f>[72]투창!$C$17</f>
        <v>김재민</v>
      </c>
      <c r="V30" s="19" t="str">
        <f>[72]투창!$E$17</f>
        <v>거제중앙중</v>
      </c>
      <c r="W30" s="20" t="str">
        <f>[72]투창!$F$17</f>
        <v>20.60</v>
      </c>
      <c r="X30" s="18" t="str">
        <f>[72]투창!$C$18</f>
        <v>이나영</v>
      </c>
      <c r="Y30" s="19" t="str">
        <f>[72]투창!$E$18</f>
        <v>목포항도여자중</v>
      </c>
      <c r="Z30" s="20" t="str">
        <f>[72]투창!$F$18</f>
        <v>17.27</v>
      </c>
    </row>
    <row r="31" spans="1:26" s="37" customFormat="1" ht="13.5" customHeight="1">
      <c r="A31" s="42">
        <v>4</v>
      </c>
      <c r="B31" s="16" t="s">
        <v>57</v>
      </c>
      <c r="C31" s="18" t="str">
        <f>'[72]5종경기'!$C$11</f>
        <v>김이옥</v>
      </c>
      <c r="D31" s="19" t="str">
        <f>'[72]5종경기'!$E$11</f>
        <v>진주문산중</v>
      </c>
      <c r="E31" s="20" t="str">
        <f>'[72]5종경기'!$F$11</f>
        <v>2.600점</v>
      </c>
      <c r="F31" s="18" t="str">
        <f>'[72]5종경기'!$C$12</f>
        <v>임여음</v>
      </c>
      <c r="G31" s="19" t="str">
        <f>'[72]5종경기'!$E$12</f>
        <v>부산체육중</v>
      </c>
      <c r="H31" s="20" t="str">
        <f>'[72]5종경기'!$F$12</f>
        <v>2.543점</v>
      </c>
      <c r="I31" s="18" t="str">
        <f>'[72]5종경기'!$C$13</f>
        <v>박주은</v>
      </c>
      <c r="J31" s="19" t="str">
        <f>'[72]5종경기'!$E$13</f>
        <v>대전송촌중</v>
      </c>
      <c r="K31" s="20" t="str">
        <f>'[72]5종경기'!$F$13</f>
        <v>2.483점</v>
      </c>
      <c r="L31" s="18" t="str">
        <f>'[72]5종경기'!$C$14</f>
        <v>김태연</v>
      </c>
      <c r="M31" s="19" t="str">
        <f>'[72]5종경기'!$E$14</f>
        <v>동산여자중</v>
      </c>
      <c r="N31" s="20" t="str">
        <f>'[72]5종경기'!$F$14</f>
        <v>2.180점</v>
      </c>
      <c r="O31" s="18" t="str">
        <f>'[72]5종경기'!$C$15</f>
        <v>강민정</v>
      </c>
      <c r="P31" s="19" t="str">
        <f>'[72]5종경기'!$E$15</f>
        <v>불광중</v>
      </c>
      <c r="Q31" s="20" t="str">
        <f>'[72]5종경기'!$F$15</f>
        <v>2.174점</v>
      </c>
      <c r="R31" s="18" t="str">
        <f>'[72]5종경기'!$C$16</f>
        <v>강현경</v>
      </c>
      <c r="S31" s="19" t="str">
        <f>'[72]5종경기'!$E$16</f>
        <v>조치원중</v>
      </c>
      <c r="T31" s="20" t="str">
        <f>'[72]5종경기'!$F$16</f>
        <v>2.155점</v>
      </c>
      <c r="U31" s="18" t="str">
        <f>'[72]5종경기'!$C$17</f>
        <v>이선옥</v>
      </c>
      <c r="V31" s="19" t="str">
        <f>'[72]5종경기'!$E$17</f>
        <v>구월여자중</v>
      </c>
      <c r="W31" s="20" t="str">
        <f>'[72]5종경기'!$F$17</f>
        <v>2.148점</v>
      </c>
      <c r="X31" s="18" t="str">
        <f>'[72]5종경기'!$C$18</f>
        <v>김연진</v>
      </c>
      <c r="Y31" s="19" t="str">
        <f>'[72]5종경기'!$E$18</f>
        <v>통영중앙중</v>
      </c>
      <c r="Z31" s="20" t="str">
        <f>'[72]5종경기'!$F$18</f>
        <v>2.146점</v>
      </c>
    </row>
    <row r="32" spans="1:26" s="37" customFormat="1" ht="13.5" customHeight="1">
      <c r="A32" s="45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s="9" customFormat="1" ht="14.25" customHeight="1">
      <c r="A33" s="45"/>
      <c r="B33" s="11" t="s">
        <v>24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45"/>
    </row>
    <row r="35" spans="1:26">
      <c r="A35" s="45"/>
    </row>
  </sheetData>
  <mergeCells count="26">
    <mergeCell ref="U21:W21"/>
    <mergeCell ref="X21:Z21"/>
    <mergeCell ref="A24:A25"/>
    <mergeCell ref="A26:A27"/>
    <mergeCell ref="R19:T19"/>
    <mergeCell ref="U19:W19"/>
    <mergeCell ref="X19:Z19"/>
    <mergeCell ref="A20:A21"/>
    <mergeCell ref="C21:E21"/>
    <mergeCell ref="F21:H21"/>
    <mergeCell ref="I21:K21"/>
    <mergeCell ref="L21:N21"/>
    <mergeCell ref="O21:Q21"/>
    <mergeCell ref="R21:T21"/>
    <mergeCell ref="A18:A19"/>
    <mergeCell ref="C19:E19"/>
    <mergeCell ref="F19:H19"/>
    <mergeCell ref="I19:K19"/>
    <mergeCell ref="L19:N19"/>
    <mergeCell ref="O19:Q19"/>
    <mergeCell ref="E2:T2"/>
    <mergeCell ref="B3:C3"/>
    <mergeCell ref="F3:S3"/>
    <mergeCell ref="A7:A8"/>
    <mergeCell ref="A9:A10"/>
    <mergeCell ref="A15:A16"/>
  </mergeCells>
  <phoneticPr fontId="2" type="noConversion"/>
  <pageMargins left="0.32" right="0" top="0" bottom="0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B665-7F2D-4F5A-B80E-8BF8CC565A92}">
  <dimension ref="A2:Z37"/>
  <sheetViews>
    <sheetView view="pageBreakPreview" zoomScale="120" zoomScaleSheetLayoutView="120" workbookViewId="0">
      <selection activeCell="E2" sqref="E2:T2"/>
    </sheetView>
  </sheetViews>
  <sheetFormatPr defaultRowHeight="13.5"/>
  <cols>
    <col min="1" max="1" width="2.33203125" style="44" customWidth="1"/>
    <col min="2" max="2" width="5.44140625" customWidth="1"/>
    <col min="3" max="3" width="3.6640625" customWidth="1"/>
    <col min="4" max="4" width="4.6640625" customWidth="1"/>
    <col min="5" max="5" width="5.6640625" customWidth="1"/>
    <col min="6" max="6" width="3.6640625" customWidth="1"/>
    <col min="7" max="7" width="4.6640625" customWidth="1"/>
    <col min="8" max="8" width="5.6640625" customWidth="1"/>
    <col min="9" max="9" width="3.6640625" customWidth="1"/>
    <col min="10" max="10" width="4.6640625" customWidth="1"/>
    <col min="11" max="11" width="5.6640625" customWidth="1"/>
    <col min="12" max="12" width="3.6640625" customWidth="1"/>
    <col min="13" max="13" width="4.6640625" customWidth="1"/>
    <col min="14" max="14" width="5.6640625" customWidth="1"/>
    <col min="15" max="15" width="3.6640625" customWidth="1"/>
    <col min="16" max="16" width="4.6640625" customWidth="1"/>
    <col min="17" max="17" width="5.6640625" customWidth="1"/>
    <col min="18" max="18" width="3.6640625" customWidth="1"/>
    <col min="19" max="19" width="4.6640625" customWidth="1"/>
    <col min="20" max="20" width="5.6640625" customWidth="1"/>
    <col min="21" max="21" width="3.6640625" customWidth="1"/>
    <col min="22" max="22" width="4.6640625" customWidth="1"/>
    <col min="23" max="23" width="5.6640625" customWidth="1"/>
    <col min="24" max="24" width="3.6640625" customWidth="1"/>
    <col min="25" max="25" width="4.6640625" customWidth="1"/>
    <col min="26" max="26" width="5.6640625" customWidth="1"/>
  </cols>
  <sheetData>
    <row r="2" spans="1:26" s="9" customFormat="1" ht="45" customHeight="1" thickBot="1">
      <c r="A2" s="43"/>
      <c r="B2" s="10"/>
      <c r="C2" s="10"/>
      <c r="D2" s="10"/>
      <c r="E2" s="125" t="s">
        <v>45</v>
      </c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40" t="s">
        <v>20</v>
      </c>
      <c r="V2" s="40"/>
      <c r="W2" s="40"/>
      <c r="X2" s="40"/>
      <c r="Y2" s="40"/>
      <c r="Z2" s="40"/>
    </row>
    <row r="3" spans="1:26" s="9" customFormat="1" ht="14.25" thickTop="1">
      <c r="A3" s="43"/>
      <c r="B3" s="124"/>
      <c r="C3" s="124"/>
      <c r="D3" s="10"/>
      <c r="E3" s="72"/>
      <c r="F3" s="127" t="s">
        <v>46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72"/>
      <c r="U3" s="10"/>
      <c r="V3" s="10"/>
      <c r="W3" s="10"/>
      <c r="X3" s="10"/>
      <c r="Y3" s="10"/>
      <c r="Z3" s="10"/>
    </row>
    <row r="4" spans="1:26" s="9" customFormat="1" ht="15.75" customHeight="1">
      <c r="A4" s="43"/>
      <c r="B4" s="12"/>
      <c r="C4" s="12"/>
      <c r="D4" s="10"/>
      <c r="E4" s="1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0"/>
      <c r="U4" s="10"/>
      <c r="V4" s="10"/>
      <c r="W4" s="10"/>
      <c r="X4" s="10"/>
      <c r="Y4" s="10"/>
      <c r="Z4" s="10"/>
    </row>
    <row r="5" spans="1:26" ht="18" customHeight="1">
      <c r="B5" s="131" t="s">
        <v>59</v>
      </c>
      <c r="C5" s="131"/>
      <c r="D5" s="131"/>
      <c r="E5" s="1"/>
      <c r="F5" s="1"/>
      <c r="G5" s="1"/>
      <c r="H5" s="1"/>
      <c r="I5" s="1"/>
      <c r="J5" s="1"/>
      <c r="K5" s="1"/>
      <c r="L5" s="1"/>
      <c r="M5" s="35"/>
      <c r="N5" s="35"/>
      <c r="O5" s="35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6</v>
      </c>
      <c r="C6" s="2"/>
      <c r="D6" s="3" t="s">
        <v>7</v>
      </c>
      <c r="E6" s="4"/>
      <c r="F6" s="2"/>
      <c r="G6" s="3" t="s">
        <v>11</v>
      </c>
      <c r="H6" s="4"/>
      <c r="I6" s="2"/>
      <c r="J6" s="3" t="s">
        <v>0</v>
      </c>
      <c r="K6" s="4"/>
      <c r="L6" s="2"/>
      <c r="M6" s="3" t="s">
        <v>13</v>
      </c>
      <c r="N6" s="4"/>
      <c r="O6" s="2"/>
      <c r="P6" s="3" t="s">
        <v>1</v>
      </c>
      <c r="Q6" s="4"/>
      <c r="R6" s="2"/>
      <c r="S6" s="3" t="s">
        <v>2</v>
      </c>
      <c r="T6" s="4"/>
      <c r="U6" s="2"/>
      <c r="V6" s="3" t="s">
        <v>14</v>
      </c>
      <c r="W6" s="4"/>
      <c r="X6" s="2"/>
      <c r="Y6" s="3" t="s">
        <v>8</v>
      </c>
      <c r="Z6" s="4"/>
    </row>
    <row r="7" spans="1:26" ht="14.25" thickBot="1">
      <c r="B7" s="6" t="s">
        <v>21</v>
      </c>
      <c r="C7" s="5" t="s">
        <v>3</v>
      </c>
      <c r="D7" s="5" t="s">
        <v>9</v>
      </c>
      <c r="E7" s="5" t="s">
        <v>4</v>
      </c>
      <c r="F7" s="5" t="s">
        <v>3</v>
      </c>
      <c r="G7" s="5" t="s">
        <v>9</v>
      </c>
      <c r="H7" s="5" t="s">
        <v>4</v>
      </c>
      <c r="I7" s="5" t="s">
        <v>3</v>
      </c>
      <c r="J7" s="5" t="s">
        <v>9</v>
      </c>
      <c r="K7" s="5" t="s">
        <v>4</v>
      </c>
      <c r="L7" s="5" t="s">
        <v>3</v>
      </c>
      <c r="M7" s="5" t="s">
        <v>9</v>
      </c>
      <c r="N7" s="5" t="s">
        <v>4</v>
      </c>
      <c r="O7" s="5" t="s">
        <v>3</v>
      </c>
      <c r="P7" s="5" t="s">
        <v>9</v>
      </c>
      <c r="Q7" s="5" t="s">
        <v>4</v>
      </c>
      <c r="R7" s="5" t="s">
        <v>3</v>
      </c>
      <c r="S7" s="5" t="s">
        <v>9</v>
      </c>
      <c r="T7" s="5" t="s">
        <v>4</v>
      </c>
      <c r="U7" s="5" t="s">
        <v>3</v>
      </c>
      <c r="V7" s="5" t="s">
        <v>9</v>
      </c>
      <c r="W7" s="5" t="s">
        <v>4</v>
      </c>
      <c r="X7" s="5" t="s">
        <v>3</v>
      </c>
      <c r="Y7" s="5" t="s">
        <v>9</v>
      </c>
      <c r="Z7" s="5" t="s">
        <v>4</v>
      </c>
    </row>
    <row r="8" spans="1:26" s="38" customFormat="1" ht="13.5" customHeight="1" thickTop="1">
      <c r="A8" s="129">
        <v>3</v>
      </c>
      <c r="B8" s="13" t="s">
        <v>15</v>
      </c>
      <c r="C8" s="25" t="str">
        <f>[73]결승기록지!$C$11</f>
        <v>이건호</v>
      </c>
      <c r="D8" s="26" t="str">
        <f>[73]결승기록지!$E$11</f>
        <v>부산대신중</v>
      </c>
      <c r="E8" s="27" t="str">
        <f>[73]결승기록지!$F$11</f>
        <v>11.38</v>
      </c>
      <c r="F8" s="25" t="str">
        <f>[73]결승기록지!$C$12</f>
        <v>이세열</v>
      </c>
      <c r="G8" s="26" t="str">
        <f>[73]결승기록지!$E$12</f>
        <v>오창중</v>
      </c>
      <c r="H8" s="27" t="str">
        <f>[73]결승기록지!$F$12</f>
        <v>11.77</v>
      </c>
      <c r="I8" s="25" t="str">
        <f>[73]결승기록지!$C$13</f>
        <v>김시훈</v>
      </c>
      <c r="J8" s="26" t="str">
        <f>[73]결승기록지!$E$13</f>
        <v>창원중앙중</v>
      </c>
      <c r="K8" s="27" t="str">
        <f>[73]결승기록지!$F$13</f>
        <v>11.90</v>
      </c>
      <c r="L8" s="25" t="str">
        <f>[73]결승기록지!$C$14</f>
        <v>최준혁</v>
      </c>
      <c r="M8" s="26" t="str">
        <f>[73]결승기록지!$E$14</f>
        <v>인천남중</v>
      </c>
      <c r="N8" s="27" t="str">
        <f>[73]결승기록지!$F$14</f>
        <v>11.92</v>
      </c>
      <c r="O8" s="25" t="str">
        <f>[73]결승기록지!$C$15</f>
        <v>원형진</v>
      </c>
      <c r="P8" s="26" t="str">
        <f>[73]결승기록지!$E$15</f>
        <v>온양용화중</v>
      </c>
      <c r="Q8" s="27" t="str">
        <f>[73]결승기록지!$F$15</f>
        <v>11.93</v>
      </c>
      <c r="R8" s="25" t="str">
        <f>[73]결승기록지!$C$16</f>
        <v>서동휘</v>
      </c>
      <c r="S8" s="26" t="str">
        <f>[73]결승기록지!$E$16</f>
        <v>불광중</v>
      </c>
      <c r="T8" s="27" t="str">
        <f>[73]결승기록지!$F$16</f>
        <v>12.11</v>
      </c>
      <c r="U8" s="25" t="str">
        <f>[73]결승기록지!$C$17</f>
        <v>박건우</v>
      </c>
      <c r="V8" s="26" t="str">
        <f>[73]결승기록지!$E$17</f>
        <v>함성중</v>
      </c>
      <c r="W8" s="27" t="str">
        <f>[73]결승기록지!$F$17</f>
        <v>12.14</v>
      </c>
      <c r="X8" s="25" t="str">
        <f>[73]결승기록지!$C$18</f>
        <v>김민혁</v>
      </c>
      <c r="Y8" s="26" t="str">
        <f>[73]결승기록지!$E$18</f>
        <v>백현중</v>
      </c>
      <c r="Z8" s="27" t="str">
        <f>[73]결승기록지!$F$18</f>
        <v>12.31</v>
      </c>
    </row>
    <row r="9" spans="1:26" s="38" customFormat="1" ht="13.5" customHeight="1">
      <c r="A9" s="129"/>
      <c r="B9" s="24" t="s">
        <v>5</v>
      </c>
      <c r="C9" s="78"/>
      <c r="D9" s="103" t="str">
        <f>[73]결승기록지!$G$8</f>
        <v>-0.6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80"/>
    </row>
    <row r="10" spans="1:26" s="38" customFormat="1" ht="13.5" customHeight="1">
      <c r="A10" s="42">
        <v>4</v>
      </c>
      <c r="B10" s="16" t="s">
        <v>12</v>
      </c>
      <c r="C10" s="18" t="str">
        <f>[74]결승기록지!$C$11</f>
        <v>김민기</v>
      </c>
      <c r="D10" s="19" t="str">
        <f>[74]결승기록지!$E$11</f>
        <v>월배중</v>
      </c>
      <c r="E10" s="20" t="str">
        <f>[74]결승기록지!$F$11</f>
        <v>54.43</v>
      </c>
      <c r="F10" s="18" t="str">
        <f>[74]결승기록지!$C$12</f>
        <v>전재준</v>
      </c>
      <c r="G10" s="19" t="str">
        <f>[74]결승기록지!$E$12</f>
        <v>전라중</v>
      </c>
      <c r="H10" s="20" t="str">
        <f>[74]결승기록지!$F$12</f>
        <v>54.67</v>
      </c>
      <c r="I10" s="18" t="str">
        <f>[74]결승기록지!$C$13</f>
        <v>이예준</v>
      </c>
      <c r="J10" s="19" t="str">
        <f>[74]결승기록지!$E$13</f>
        <v>동항중</v>
      </c>
      <c r="K10" s="20" t="str">
        <f>[74]결승기록지!$F$13</f>
        <v>56.16</v>
      </c>
      <c r="L10" s="18" t="str">
        <f>[74]결승기록지!$C$14</f>
        <v>장세현</v>
      </c>
      <c r="M10" s="19" t="str">
        <f>[74]결승기록지!$E$14</f>
        <v>백현중</v>
      </c>
      <c r="N10" s="20" t="str">
        <f>[74]결승기록지!$F$14</f>
        <v>58.01</v>
      </c>
      <c r="O10" s="18" t="str">
        <f>[74]결승기록지!$C$15</f>
        <v>문준기</v>
      </c>
      <c r="P10" s="19" t="str">
        <f>[74]결승기록지!$E$15</f>
        <v>계남중</v>
      </c>
      <c r="Q10" s="20" t="str">
        <f>[74]결승기록지!$F$15</f>
        <v>58.81</v>
      </c>
      <c r="R10" s="18" t="str">
        <f>[74]결승기록지!$C$16</f>
        <v>이예성</v>
      </c>
      <c r="S10" s="19" t="str">
        <f>[74]결승기록지!$E$16</f>
        <v>동주중</v>
      </c>
      <c r="T10" s="20" t="str">
        <f>[74]결승기록지!$F$16</f>
        <v>59.29</v>
      </c>
      <c r="U10" s="18" t="str">
        <f>[74]결승기록지!$C$17</f>
        <v>김도현</v>
      </c>
      <c r="V10" s="19" t="str">
        <f>[74]결승기록지!$E$17</f>
        <v>당하중</v>
      </c>
      <c r="W10" s="20" t="str">
        <f>[74]결승기록지!$F$17</f>
        <v>1:00.55</v>
      </c>
      <c r="X10" s="18" t="str">
        <f>[74]결승기록지!$C$18</f>
        <v>정정혁</v>
      </c>
      <c r="Y10" s="19" t="str">
        <f>[74]결승기록지!$E$18</f>
        <v>전라중</v>
      </c>
      <c r="Z10" s="20" t="str">
        <f>[74]결승기록지!$F$18</f>
        <v>1:01.30</v>
      </c>
    </row>
    <row r="11" spans="1:26" s="38" customFormat="1" ht="13.5" customHeight="1">
      <c r="A11" s="42">
        <v>2</v>
      </c>
      <c r="B11" s="104" t="s">
        <v>25</v>
      </c>
      <c r="C11" s="28" t="str">
        <f>[75]결승기록지!$C$11</f>
        <v>황선호</v>
      </c>
      <c r="D11" s="29" t="str">
        <f>[75]결승기록지!$E$11</f>
        <v>성보중</v>
      </c>
      <c r="E11" s="20" t="str">
        <f>[75]결승기록지!$F$11</f>
        <v>4:43.86</v>
      </c>
      <c r="F11" s="28" t="str">
        <f>[75]결승기록지!$C$12</f>
        <v>이민규</v>
      </c>
      <c r="G11" s="29" t="str">
        <f>[75]결승기록지!$E$12</f>
        <v>홍주중</v>
      </c>
      <c r="H11" s="30" t="str">
        <f>[75]결승기록지!$F$12</f>
        <v>4:47.52</v>
      </c>
      <c r="I11" s="28" t="str">
        <f>[75]결승기록지!$C$13</f>
        <v>장준영</v>
      </c>
      <c r="J11" s="29" t="str">
        <f>[75]결승기록지!$E$13</f>
        <v>서천중</v>
      </c>
      <c r="K11" s="30" t="str">
        <f>[75]결승기록지!$F$13</f>
        <v>4:47.69</v>
      </c>
      <c r="L11" s="28" t="str">
        <f>[75]결승기록지!$C$14</f>
        <v>박창환</v>
      </c>
      <c r="M11" s="29" t="str">
        <f>[75]결승기록지!$E$14</f>
        <v>경기체육중</v>
      </c>
      <c r="N11" s="30" t="str">
        <f>[75]결승기록지!$F$14</f>
        <v>4:50.09</v>
      </c>
      <c r="O11" s="28" t="str">
        <f>[75]결승기록지!$C$15</f>
        <v>이도현</v>
      </c>
      <c r="P11" s="29" t="str">
        <f>[75]결승기록지!$E$15</f>
        <v>대흥중</v>
      </c>
      <c r="Q11" s="30" t="str">
        <f>[75]결승기록지!$F$15</f>
        <v>4:52.51</v>
      </c>
      <c r="R11" s="28" t="str">
        <f>[75]결승기록지!$C$16</f>
        <v>윤백현</v>
      </c>
      <c r="S11" s="29" t="str">
        <f>[75]결승기록지!$E$16</f>
        <v>세종중</v>
      </c>
      <c r="T11" s="30" t="str">
        <f>[75]결승기록지!$F$16</f>
        <v>5:02.89</v>
      </c>
      <c r="U11" s="28" t="str">
        <f>[75]결승기록지!$C$17</f>
        <v>구호연</v>
      </c>
      <c r="V11" s="29" t="str">
        <f>[75]결승기록지!$E$17</f>
        <v>신주중</v>
      </c>
      <c r="W11" s="30" t="str">
        <f>[75]결승기록지!$F$17</f>
        <v>5:02.96</v>
      </c>
      <c r="X11" s="28" t="str">
        <f>[75]결승기록지!$C$18</f>
        <v>성충봉</v>
      </c>
      <c r="Y11" s="29" t="str">
        <f>[75]결승기록지!$E$18</f>
        <v>석정중</v>
      </c>
      <c r="Z11" s="30" t="str">
        <f>[75]결승기록지!$F$18</f>
        <v>5:03.51</v>
      </c>
    </row>
    <row r="12" spans="1:26" s="38" customFormat="1" ht="13.5" customHeight="1">
      <c r="A12" s="129">
        <v>4</v>
      </c>
      <c r="B12" s="73" t="s">
        <v>18</v>
      </c>
      <c r="C12" s="86" t="str">
        <f>[76]멀리!$C$11</f>
        <v>김준</v>
      </c>
      <c r="D12" s="87" t="str">
        <f>[76]멀리!$E$11</f>
        <v>합포중</v>
      </c>
      <c r="E12" s="88" t="str">
        <f>[76]멀리!$F$11</f>
        <v>5.85</v>
      </c>
      <c r="F12" s="86" t="str">
        <f>[76]멀리!$C$12</f>
        <v>박상현</v>
      </c>
      <c r="G12" s="87" t="str">
        <f>[76]멀리!$E$12</f>
        <v>충주중</v>
      </c>
      <c r="H12" s="88" t="str">
        <f>[76]멀리!$F$12</f>
        <v>5.83</v>
      </c>
      <c r="I12" s="86" t="str">
        <f>[76]멀리!$C$13</f>
        <v>김선우</v>
      </c>
      <c r="J12" s="87" t="str">
        <f>[76]멀리!$E$13</f>
        <v>충주중</v>
      </c>
      <c r="K12" s="88" t="str">
        <f>[76]멀리!$F$13</f>
        <v>5.78</v>
      </c>
      <c r="L12" s="86" t="str">
        <f>[76]멀리!$C$14</f>
        <v>이재희</v>
      </c>
      <c r="M12" s="87" t="str">
        <f>[76]멀리!$E$14</f>
        <v>동명중</v>
      </c>
      <c r="N12" s="88" t="str">
        <f>[76]멀리!$F$14</f>
        <v>5.62</v>
      </c>
      <c r="O12" s="86" t="str">
        <f>[76]멀리!$C$15</f>
        <v>신현서</v>
      </c>
      <c r="P12" s="87" t="str">
        <f>[76]멀리!$E$15</f>
        <v>동방중</v>
      </c>
      <c r="Q12" s="88" t="str">
        <f>[76]멀리!$F$15</f>
        <v>5.54</v>
      </c>
      <c r="R12" s="86" t="str">
        <f>[76]멀리!$C$16</f>
        <v>윤태준</v>
      </c>
      <c r="S12" s="87" t="str">
        <f>[76]멀리!$E$16</f>
        <v>대전구봉중</v>
      </c>
      <c r="T12" s="88" t="str">
        <f>[76]멀리!$F$16</f>
        <v>5.30</v>
      </c>
      <c r="U12" s="86" t="str">
        <f>[76]멀리!$C$17</f>
        <v>김형래</v>
      </c>
      <c r="V12" s="87" t="str">
        <f>[76]멀리!$E$17</f>
        <v>예산중</v>
      </c>
      <c r="W12" s="88" t="str">
        <f>[76]멀리!$F$17</f>
        <v>5.25</v>
      </c>
      <c r="X12" s="86" t="str">
        <f>[76]멀리!$C$18</f>
        <v>정희준</v>
      </c>
      <c r="Y12" s="87" t="str">
        <f>[76]멀리!$E$18</f>
        <v>문산수억중</v>
      </c>
      <c r="Z12" s="88" t="str">
        <f>[76]멀리!$F$18</f>
        <v>5.09</v>
      </c>
    </row>
    <row r="13" spans="1:26" s="38" customFormat="1" ht="13.5" customHeight="1">
      <c r="A13" s="129"/>
      <c r="B13" s="24" t="s">
        <v>5</v>
      </c>
      <c r="C13" s="78"/>
      <c r="D13" s="79" t="str">
        <f>[76]멀리!$G$11</f>
        <v>-0.4</v>
      </c>
      <c r="E13" s="80"/>
      <c r="F13" s="78"/>
      <c r="G13" s="79" t="str">
        <f>[76]멀리!$G$12</f>
        <v>-0.6</v>
      </c>
      <c r="H13" s="80"/>
      <c r="I13" s="78"/>
      <c r="J13" s="79" t="str">
        <f>[76]멀리!$G$13</f>
        <v>-0.5</v>
      </c>
      <c r="K13" s="80"/>
      <c r="L13" s="78"/>
      <c r="M13" s="79" t="str">
        <f>[76]멀리!$G$14</f>
        <v>-0.4</v>
      </c>
      <c r="N13" s="80"/>
      <c r="O13" s="78"/>
      <c r="P13" s="79" t="str">
        <f>[76]멀리!$G$15</f>
        <v>-0.5</v>
      </c>
      <c r="Q13" s="80"/>
      <c r="R13" s="78"/>
      <c r="S13" s="79" t="str">
        <f>[76]멀리!$G$16</f>
        <v>-0.5</v>
      </c>
      <c r="T13" s="80"/>
      <c r="U13" s="78"/>
      <c r="V13" s="79" t="str">
        <f>[76]멀리!$G$17</f>
        <v>-0.1</v>
      </c>
      <c r="W13" s="80"/>
      <c r="X13" s="78"/>
      <c r="Y13" s="79" t="str">
        <f>[76]멀리!$G$18</f>
        <v>-0.2</v>
      </c>
      <c r="Z13" s="105"/>
    </row>
    <row r="14" spans="1:26" s="38" customFormat="1" ht="13.5" customHeight="1">
      <c r="A14" s="42">
        <v>1</v>
      </c>
      <c r="B14" s="16" t="s">
        <v>35</v>
      </c>
      <c r="C14" s="18" t="str">
        <f>[76]창!$C$11</f>
        <v>노승재</v>
      </c>
      <c r="D14" s="19" t="str">
        <f>[76]창!$E$11</f>
        <v>김천중</v>
      </c>
      <c r="E14" s="20" t="str">
        <f>[76]창!$F$11</f>
        <v>44.46</v>
      </c>
      <c r="F14" s="18" t="str">
        <f>[76]창!$C$12</f>
        <v>엄하랑</v>
      </c>
      <c r="G14" s="19" t="str">
        <f>[76]창!$E$12</f>
        <v>당하중</v>
      </c>
      <c r="H14" s="20" t="str">
        <f>[76]창!$F$12</f>
        <v>44.06</v>
      </c>
      <c r="I14" s="18" t="str">
        <f>[76]창!$C$13</f>
        <v>하승우</v>
      </c>
      <c r="J14" s="19" t="str">
        <f>[76]창!$E$13</f>
        <v>논산중</v>
      </c>
      <c r="K14" s="20" t="str">
        <f>[76]창!$F$13</f>
        <v>41.49</v>
      </c>
      <c r="L14" s="18" t="str">
        <f>[76]창!$C$14</f>
        <v>김연우</v>
      </c>
      <c r="M14" s="19" t="str">
        <f>[76]창!$E$14</f>
        <v>부원중</v>
      </c>
      <c r="N14" s="20" t="str">
        <f>[76]창!$F$14</f>
        <v>39.57</v>
      </c>
      <c r="O14" s="18" t="str">
        <f>[76]창!$C$15</f>
        <v>최동진</v>
      </c>
      <c r="P14" s="19" t="str">
        <f>[76]창!$E$15</f>
        <v>장산중</v>
      </c>
      <c r="Q14" s="20" t="str">
        <f>[76]창!$F$15</f>
        <v>37.18</v>
      </c>
      <c r="R14" s="18" t="str">
        <f>[76]창!$C$16</f>
        <v>이민용</v>
      </c>
      <c r="S14" s="19" t="str">
        <f>[76]창!$E$16</f>
        <v>안청중</v>
      </c>
      <c r="T14" s="20" t="str">
        <f>[76]창!$F$16</f>
        <v>36.39</v>
      </c>
      <c r="U14" s="18" t="str">
        <f>[76]창!$C$17</f>
        <v>이지우</v>
      </c>
      <c r="V14" s="19" t="str">
        <f>[76]창!$E$17</f>
        <v>충주중</v>
      </c>
      <c r="W14" s="20" t="str">
        <f>[76]창!$F$17</f>
        <v>35.82</v>
      </c>
      <c r="X14" s="18" t="str">
        <f>[76]창!$C$18</f>
        <v>김형구</v>
      </c>
      <c r="Y14" s="19" t="str">
        <f>[76]창!$E$18</f>
        <v>충주중</v>
      </c>
      <c r="Z14" s="20" t="str">
        <f>[76]창!$F$18</f>
        <v>34.04</v>
      </c>
    </row>
    <row r="15" spans="1:26">
      <c r="A15" s="42"/>
    </row>
    <row r="16" spans="1:26">
      <c r="A16" s="42"/>
    </row>
    <row r="17" spans="1:26" ht="18" customHeight="1">
      <c r="A17" s="42"/>
      <c r="B17" s="131" t="s">
        <v>60</v>
      </c>
      <c r="C17" s="131"/>
      <c r="D17" s="1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42"/>
      <c r="B18" s="7" t="s">
        <v>6</v>
      </c>
      <c r="C18" s="2"/>
      <c r="D18" s="3" t="s">
        <v>7</v>
      </c>
      <c r="E18" s="4"/>
      <c r="F18" s="2"/>
      <c r="G18" s="3" t="s">
        <v>11</v>
      </c>
      <c r="H18" s="4"/>
      <c r="I18" s="2"/>
      <c r="J18" s="3" t="s">
        <v>0</v>
      </c>
      <c r="K18" s="4"/>
      <c r="L18" s="2"/>
      <c r="M18" s="3" t="s">
        <v>13</v>
      </c>
      <c r="N18" s="4"/>
      <c r="O18" s="2"/>
      <c r="P18" s="3" t="s">
        <v>1</v>
      </c>
      <c r="Q18" s="4"/>
      <c r="R18" s="2"/>
      <c r="S18" s="3" t="s">
        <v>2</v>
      </c>
      <c r="T18" s="4"/>
      <c r="U18" s="2"/>
      <c r="V18" s="3" t="s">
        <v>14</v>
      </c>
      <c r="W18" s="4"/>
      <c r="X18" s="2"/>
      <c r="Y18" s="3" t="s">
        <v>8</v>
      </c>
      <c r="Z18" s="4"/>
    </row>
    <row r="19" spans="1:26" ht="14.25" thickBot="1">
      <c r="A19" s="42"/>
      <c r="B19" s="6" t="s">
        <v>21</v>
      </c>
      <c r="C19" s="5" t="s">
        <v>3</v>
      </c>
      <c r="D19" s="5" t="s">
        <v>9</v>
      </c>
      <c r="E19" s="5" t="s">
        <v>4</v>
      </c>
      <c r="F19" s="5" t="s">
        <v>3</v>
      </c>
      <c r="G19" s="5" t="s">
        <v>9</v>
      </c>
      <c r="H19" s="5" t="s">
        <v>4</v>
      </c>
      <c r="I19" s="5" t="s">
        <v>3</v>
      </c>
      <c r="J19" s="5" t="s">
        <v>9</v>
      </c>
      <c r="K19" s="5" t="s">
        <v>4</v>
      </c>
      <c r="L19" s="5" t="s">
        <v>3</v>
      </c>
      <c r="M19" s="5" t="s">
        <v>9</v>
      </c>
      <c r="N19" s="5" t="s">
        <v>4</v>
      </c>
      <c r="O19" s="5" t="s">
        <v>3</v>
      </c>
      <c r="P19" s="5" t="s">
        <v>9</v>
      </c>
      <c r="Q19" s="5" t="s">
        <v>4</v>
      </c>
      <c r="R19" s="5" t="s">
        <v>3</v>
      </c>
      <c r="S19" s="5" t="s">
        <v>9</v>
      </c>
      <c r="T19" s="5" t="s">
        <v>4</v>
      </c>
      <c r="U19" s="5" t="s">
        <v>3</v>
      </c>
      <c r="V19" s="5" t="s">
        <v>9</v>
      </c>
      <c r="W19" s="5" t="s">
        <v>4</v>
      </c>
      <c r="X19" s="5" t="s">
        <v>3</v>
      </c>
      <c r="Y19" s="5" t="s">
        <v>9</v>
      </c>
      <c r="Z19" s="5" t="s">
        <v>4</v>
      </c>
    </row>
    <row r="20" spans="1:26" s="39" customFormat="1" ht="13.5" customHeight="1" thickTop="1">
      <c r="A20" s="129">
        <v>3</v>
      </c>
      <c r="B20" s="13" t="s">
        <v>15</v>
      </c>
      <c r="C20" s="25" t="str">
        <f>[77]결승기록지!$C$11</f>
        <v>전지유</v>
      </c>
      <c r="D20" s="26" t="str">
        <f>[77]결승기록지!$E$11</f>
        <v>거제중앙중</v>
      </c>
      <c r="E20" s="27" t="str">
        <f>[77]결승기록지!$F$11</f>
        <v>13.04</v>
      </c>
      <c r="F20" s="25" t="str">
        <f>[77]결승기록지!$C$12</f>
        <v>주예지</v>
      </c>
      <c r="G20" s="26" t="str">
        <f>[77]결승기록지!$E$12</f>
        <v>복주여자중</v>
      </c>
      <c r="H20" s="27" t="str">
        <f>[77]결승기록지!$F$12</f>
        <v>13.14</v>
      </c>
      <c r="I20" s="25" t="str">
        <f>[77]결승기록지!$C$13</f>
        <v>전유민</v>
      </c>
      <c r="J20" s="26" t="str">
        <f>[77]결승기록지!$E$13</f>
        <v>거창여자중</v>
      </c>
      <c r="K20" s="27" t="str">
        <f>[77]결승기록지!$F$13</f>
        <v>13.44</v>
      </c>
      <c r="L20" s="25" t="str">
        <f>[77]결승기록지!$C$14</f>
        <v>이로아</v>
      </c>
      <c r="M20" s="26" t="str">
        <f>[77]결승기록지!$E$14</f>
        <v>서생중</v>
      </c>
      <c r="N20" s="27" t="str">
        <f>[77]결승기록지!$F$14</f>
        <v>13.69</v>
      </c>
      <c r="O20" s="25" t="str">
        <f>[77]결승기록지!$C$15</f>
        <v>김도연</v>
      </c>
      <c r="P20" s="26" t="str">
        <f>[77]결승기록지!$E$15</f>
        <v>세종중</v>
      </c>
      <c r="Q20" s="27" t="str">
        <f>[77]결승기록지!$F$15</f>
        <v>13.76</v>
      </c>
      <c r="R20" s="25" t="str">
        <f>[77]결승기록지!$C$16</f>
        <v>고우리</v>
      </c>
      <c r="S20" s="26" t="str">
        <f>[77]결승기록지!$E$16</f>
        <v>불광중</v>
      </c>
      <c r="T20" s="27" t="str">
        <f>[77]결승기록지!$F$16</f>
        <v>13.90</v>
      </c>
      <c r="U20" s="25" t="str">
        <f>[77]결승기록지!$C$17</f>
        <v>김여진</v>
      </c>
      <c r="V20" s="26" t="str">
        <f>[77]결승기록지!$E$17</f>
        <v>화홍중</v>
      </c>
      <c r="W20" s="27" t="str">
        <f>[77]결승기록지!$F$17</f>
        <v>14.12</v>
      </c>
      <c r="X20" s="25" t="str">
        <f>[77]결승기록지!$C$18</f>
        <v>조아형</v>
      </c>
      <c r="Y20" s="26" t="str">
        <f>[77]결승기록지!$E$18</f>
        <v>세종중</v>
      </c>
      <c r="Z20" s="27" t="str">
        <f>[77]결승기록지!$F$18</f>
        <v>14.12</v>
      </c>
    </row>
    <row r="21" spans="1:26" s="39" customFormat="1" ht="13.5" customHeight="1">
      <c r="A21" s="129"/>
      <c r="B21" s="24" t="s">
        <v>5</v>
      </c>
      <c r="C21" s="78"/>
      <c r="D21" s="100" t="str">
        <f>[77]결승기록지!$G$8</f>
        <v>-1.2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1:26" s="39" customFormat="1" ht="13.5" customHeight="1">
      <c r="A22" s="43">
        <v>4</v>
      </c>
      <c r="B22" s="16" t="s">
        <v>12</v>
      </c>
      <c r="C22" s="18" t="str">
        <f>[78]결승기록지!$C$11</f>
        <v>임지수</v>
      </c>
      <c r="D22" s="19" t="str">
        <f>[78]결승기록지!$E$11</f>
        <v>세종중</v>
      </c>
      <c r="E22" s="20" t="str">
        <f>[78]결승기록지!$F$11</f>
        <v>1:01.03</v>
      </c>
      <c r="F22" s="18" t="str">
        <f>[78]결승기록지!$C$12</f>
        <v>김여경</v>
      </c>
      <c r="G22" s="19" t="str">
        <f>[78]결승기록지!$E$12</f>
        <v>계룡중</v>
      </c>
      <c r="H22" s="20" t="str">
        <f>[78]결승기록지!$F$12</f>
        <v>1:01.51</v>
      </c>
      <c r="I22" s="18" t="str">
        <f>[78]결승기록지!$C$13</f>
        <v>박교림</v>
      </c>
      <c r="J22" s="19" t="str">
        <f>[78]결승기록지!$E$13</f>
        <v>부산체육중</v>
      </c>
      <c r="K22" s="20" t="str">
        <f>[78]결승기록지!$F$13</f>
        <v>1:01.53</v>
      </c>
      <c r="L22" s="18" t="str">
        <f>[78]결승기록지!$C$14</f>
        <v>신서희</v>
      </c>
      <c r="M22" s="19" t="str">
        <f>[78]결승기록지!$E$14</f>
        <v>산본중</v>
      </c>
      <c r="N22" s="20" t="str">
        <f>[78]결승기록지!$F$14</f>
        <v>1:06.15</v>
      </c>
      <c r="O22" s="18" t="str">
        <f>[78]결승기록지!$C$15</f>
        <v>백서윤</v>
      </c>
      <c r="P22" s="19" t="str">
        <f>[78]결승기록지!$E$15</f>
        <v>보은여자중</v>
      </c>
      <c r="Q22" s="20" t="str">
        <f>[78]결승기록지!$F$15</f>
        <v>1:06.22</v>
      </c>
      <c r="R22" s="18" t="str">
        <f>[78]결승기록지!$C$16</f>
        <v>임하은</v>
      </c>
      <c r="S22" s="19" t="str">
        <f>[78]결승기록지!$E$16</f>
        <v>저동중</v>
      </c>
      <c r="T22" s="20" t="str">
        <f>[78]결승기록지!$F$16</f>
        <v>1:07.01</v>
      </c>
      <c r="U22" s="18" t="str">
        <f>[78]결승기록지!$C$17</f>
        <v>배지민</v>
      </c>
      <c r="V22" s="19" t="str">
        <f>[78]결승기록지!$E$17</f>
        <v>철산중</v>
      </c>
      <c r="W22" s="20" t="str">
        <f>[78]결승기록지!$F$17</f>
        <v>1:07.92</v>
      </c>
      <c r="X22" s="18" t="str">
        <f>[78]결승기록지!$C$18</f>
        <v>유지민</v>
      </c>
      <c r="Y22" s="19" t="str">
        <f>[78]결승기록지!$E$18</f>
        <v>충주여자중</v>
      </c>
      <c r="Z22" s="20" t="str">
        <f>[78]결승기록지!$F$18</f>
        <v>1:10.26</v>
      </c>
    </row>
    <row r="23" spans="1:26" s="39" customFormat="1" ht="13.5" customHeight="1">
      <c r="A23" s="43">
        <v>1</v>
      </c>
      <c r="B23" s="104" t="s">
        <v>25</v>
      </c>
      <c r="C23" s="28" t="str">
        <f>[79]결승기록지!$C$11</f>
        <v>강나연</v>
      </c>
      <c r="D23" s="29" t="str">
        <f>[79]결승기록지!$E$11</f>
        <v>충북영동중</v>
      </c>
      <c r="E23" s="30" t="str">
        <f>[79]결승기록지!$F$11</f>
        <v>5:12.14</v>
      </c>
      <c r="F23" s="28" t="str">
        <f>[79]결승기록지!$C$12</f>
        <v>이다은</v>
      </c>
      <c r="G23" s="29" t="str">
        <f>[79]결승기록지!$E$12</f>
        <v>월배중</v>
      </c>
      <c r="H23" s="30" t="str">
        <f>[79]결승기록지!$F$12</f>
        <v>5:15.40</v>
      </c>
      <c r="I23" s="28" t="str">
        <f>[79]결승기록지!$C$13</f>
        <v>설예나</v>
      </c>
      <c r="J23" s="29" t="str">
        <f>[79]결승기록지!$E$13</f>
        <v>김천한일여자중</v>
      </c>
      <c r="K23" s="30" t="str">
        <f>[79]결승기록지!$F$13</f>
        <v>5:21.09</v>
      </c>
      <c r="L23" s="28" t="str">
        <f>[79]결승기록지!$C$14</f>
        <v>장하연</v>
      </c>
      <c r="M23" s="29" t="str">
        <f>[79]결승기록지!$E$14</f>
        <v>경기체육중</v>
      </c>
      <c r="N23" s="30" t="str">
        <f>[79]결승기록지!$F$14</f>
        <v>5:21.94</v>
      </c>
      <c r="O23" s="28" t="str">
        <f>[79]결승기록지!$C$15</f>
        <v>김지아</v>
      </c>
      <c r="P23" s="29" t="str">
        <f>[79]결승기록지!$E$15</f>
        <v>홍성여자중</v>
      </c>
      <c r="Q23" s="30" t="str">
        <f>[79]결승기록지!$F$15</f>
        <v>5:29.91</v>
      </c>
      <c r="R23" s="28" t="str">
        <f>[79]결승기록지!$C$16</f>
        <v>이다예</v>
      </c>
      <c r="S23" s="29" t="str">
        <f>[79]결승기록지!$E$16</f>
        <v>세종중</v>
      </c>
      <c r="T23" s="30" t="str">
        <f>[79]결승기록지!$F$16</f>
        <v>5:32.74</v>
      </c>
      <c r="U23" s="28" t="str">
        <f>[79]결승기록지!$C$17</f>
        <v>정서은</v>
      </c>
      <c r="V23" s="29" t="str">
        <f>[79]결승기록지!$E$17</f>
        <v>서생중</v>
      </c>
      <c r="W23" s="30" t="str">
        <f>[79]결승기록지!$F$17</f>
        <v>5:35.25</v>
      </c>
      <c r="X23" s="28" t="str">
        <f>[79]결승기록지!$C$18</f>
        <v>이준아</v>
      </c>
      <c r="Y23" s="29" t="str">
        <f>[79]결승기록지!$E$18</f>
        <v>대전체육중</v>
      </c>
      <c r="Z23" s="30" t="str">
        <f>[79]결승기록지!$F$18</f>
        <v>5:37.79</v>
      </c>
    </row>
    <row r="24" spans="1:26" s="38" customFormat="1" ht="13.5" customHeight="1">
      <c r="A24" s="130">
        <v>4</v>
      </c>
      <c r="B24" s="73" t="s">
        <v>18</v>
      </c>
      <c r="C24" s="86" t="str">
        <f>[80]멀리!$C$11</f>
        <v>권가은</v>
      </c>
      <c r="D24" s="87" t="str">
        <f>[80]멀리!$E$11</f>
        <v>동방중</v>
      </c>
      <c r="E24" s="88" t="str">
        <f>[80]멀리!$F$11</f>
        <v>5.52</v>
      </c>
      <c r="F24" s="86" t="str">
        <f>[80]멀리!$C$12</f>
        <v>이하은</v>
      </c>
      <c r="G24" s="87" t="str">
        <f>[80]멀리!$E$12</f>
        <v>광양백운중</v>
      </c>
      <c r="H24" s="88" t="str">
        <f>[80]멀리!$F$12</f>
        <v>5.09</v>
      </c>
      <c r="I24" s="86" t="str">
        <f>[80]멀리!$C$13</f>
        <v>민시윤</v>
      </c>
      <c r="J24" s="87" t="str">
        <f>[80]멀리!$E$13</f>
        <v>충북영동중</v>
      </c>
      <c r="K24" s="88" t="str">
        <f>[80]멀리!$F$13</f>
        <v>5.03</v>
      </c>
      <c r="L24" s="86" t="str">
        <f>[80]멀리!$C$14</f>
        <v>이정원</v>
      </c>
      <c r="M24" s="87" t="str">
        <f>[80]멀리!$E$14</f>
        <v>장산중</v>
      </c>
      <c r="N24" s="88" t="str">
        <f>[80]멀리!$F$14</f>
        <v>4.90</v>
      </c>
      <c r="O24" s="86" t="str">
        <f>[80]멀리!$C$15</f>
        <v>이소정</v>
      </c>
      <c r="P24" s="87" t="str">
        <f>[80]멀리!$E$15</f>
        <v>대전체육중</v>
      </c>
      <c r="Q24" s="88" t="str">
        <f>[80]멀리!$F$15</f>
        <v>4.89</v>
      </c>
      <c r="R24" s="86" t="str">
        <f>[80]멀리!$C$16</f>
        <v>전효진</v>
      </c>
      <c r="S24" s="87" t="str">
        <f>[80]멀리!$E$16</f>
        <v>부원여자중</v>
      </c>
      <c r="T24" s="88" t="str">
        <f>[80]멀리!$F$16</f>
        <v>4.77</v>
      </c>
      <c r="U24" s="86" t="str">
        <f>[80]멀리!$C$17</f>
        <v>임효린</v>
      </c>
      <c r="V24" s="87" t="str">
        <f>[80]멀리!$E$17</f>
        <v>서림여자중</v>
      </c>
      <c r="W24" s="88" t="str">
        <f>[80]멀리!$F$17</f>
        <v>4.50</v>
      </c>
      <c r="X24" s="86" t="str">
        <f>[80]멀리!$C$18</f>
        <v>우정민</v>
      </c>
      <c r="Y24" s="87" t="str">
        <f>[80]멀리!$E$18</f>
        <v>북삼중</v>
      </c>
      <c r="Z24" s="88" t="str">
        <f>[80]멀리!$F$18</f>
        <v>4.41</v>
      </c>
    </row>
    <row r="25" spans="1:26" s="38" customFormat="1" ht="13.5" customHeight="1">
      <c r="A25" s="130"/>
      <c r="B25" s="24" t="s">
        <v>5</v>
      </c>
      <c r="C25" s="78"/>
      <c r="D25" s="79" t="str">
        <f>[80]멀리!$G$11</f>
        <v>-0.5</v>
      </c>
      <c r="E25" s="80"/>
      <c r="F25" s="78"/>
      <c r="G25" s="79" t="str">
        <f>[80]멀리!$G$12</f>
        <v>-0.7</v>
      </c>
      <c r="H25" s="80"/>
      <c r="I25" s="78"/>
      <c r="J25" s="79" t="str">
        <f>[80]멀리!$G$13</f>
        <v>-0.1</v>
      </c>
      <c r="K25" s="80"/>
      <c r="L25" s="78"/>
      <c r="M25" s="79" t="str">
        <f>[80]멀리!$G$14</f>
        <v>-0.5</v>
      </c>
      <c r="N25" s="80"/>
      <c r="O25" s="78"/>
      <c r="P25" s="79" t="str">
        <f>[80]멀리!$G$15</f>
        <v>-0.0</v>
      </c>
      <c r="Q25" s="80"/>
      <c r="R25" s="78"/>
      <c r="S25" s="79" t="str">
        <f>[80]멀리!$G$16</f>
        <v>-0.1</v>
      </c>
      <c r="T25" s="80"/>
      <c r="U25" s="78"/>
      <c r="V25" s="79" t="str">
        <f>[80]멀리!$G$17</f>
        <v>-0.7</v>
      </c>
      <c r="W25" s="80"/>
      <c r="X25" s="78"/>
      <c r="Y25" s="79" t="str">
        <f>[80]멀리!$G$18</f>
        <v>-0.6</v>
      </c>
      <c r="Z25" s="80"/>
    </row>
    <row r="26" spans="1:26" s="38" customFormat="1" ht="13.5" customHeight="1">
      <c r="A26" s="42">
        <v>3</v>
      </c>
      <c r="B26" s="16" t="s">
        <v>35</v>
      </c>
      <c r="C26" s="18" t="str">
        <f>[80]창!$C$11</f>
        <v>박혜린</v>
      </c>
      <c r="D26" s="19" t="str">
        <f>[80]창!$E$11</f>
        <v>홍성여자중</v>
      </c>
      <c r="E26" s="20" t="str">
        <f>[80]창!$F$11</f>
        <v>39.74</v>
      </c>
      <c r="F26" s="18" t="str">
        <f>[80]창!$C$12</f>
        <v>조예담</v>
      </c>
      <c r="G26" s="19" t="str">
        <f>[80]창!$E$12</f>
        <v>강원체육중</v>
      </c>
      <c r="H26" s="20" t="str">
        <f>[80]창!$F$12</f>
        <v>30.17</v>
      </c>
      <c r="I26" s="18" t="str">
        <f>[80]창!$C$13</f>
        <v>박보은</v>
      </c>
      <c r="J26" s="19" t="str">
        <f>[80]창!$E$13</f>
        <v>서생중</v>
      </c>
      <c r="K26" s="20" t="str">
        <f>[80]창!$F$13</f>
        <v>29.83</v>
      </c>
      <c r="L26" s="18" t="str">
        <f>[80]창!$C$14</f>
        <v>오현지</v>
      </c>
      <c r="M26" s="19" t="str">
        <f>[80]창!$E$14</f>
        <v>부산체육중</v>
      </c>
      <c r="N26" s="20" t="str">
        <f>[80]창!$F$14</f>
        <v>29.37</v>
      </c>
      <c r="O26" s="18" t="str">
        <f>[80]창!$C$15</f>
        <v>오유정</v>
      </c>
      <c r="P26" s="19" t="str">
        <f>[80]창!$E$15</f>
        <v>서생중</v>
      </c>
      <c r="Q26" s="20" t="str">
        <f>[80]창!$F$15</f>
        <v>26.99</v>
      </c>
      <c r="R26" s="18" t="str">
        <f>[80]창!$C$16</f>
        <v>김연담</v>
      </c>
      <c r="S26" s="19" t="str">
        <f>[80]창!$E$16</f>
        <v>세종중</v>
      </c>
      <c r="T26" s="20" t="str">
        <f>[80]창!$F$16</f>
        <v>24.01</v>
      </c>
      <c r="U26" s="18" t="str">
        <f>[80]창!$C$17</f>
        <v>장효정</v>
      </c>
      <c r="V26" s="19" t="str">
        <f>[80]창!$E$17</f>
        <v>대구체육중</v>
      </c>
      <c r="W26" s="20" t="str">
        <f>[80]창!$F$17</f>
        <v>22.21</v>
      </c>
      <c r="X26" s="18" t="str">
        <f>[80]창!$C$18</f>
        <v>조영채</v>
      </c>
      <c r="Y26" s="19" t="str">
        <f>[80]창!$E$18</f>
        <v>주례여자중</v>
      </c>
      <c r="Z26" s="20" t="str">
        <f>[80]창!$F$18</f>
        <v>21.40</v>
      </c>
    </row>
    <row r="27" spans="1:26">
      <c r="A27" s="45"/>
    </row>
    <row r="28" spans="1:26">
      <c r="A28" s="45"/>
    </row>
    <row r="29" spans="1:26">
      <c r="A29" s="45"/>
    </row>
    <row r="30" spans="1:26">
      <c r="A30" s="45"/>
    </row>
    <row r="31" spans="1:26">
      <c r="A31" s="45"/>
    </row>
    <row r="32" spans="1:26">
      <c r="A32" s="45"/>
    </row>
    <row r="33" spans="1:1">
      <c r="A33" s="45"/>
    </row>
    <row r="34" spans="1:1">
      <c r="A34" s="45"/>
    </row>
    <row r="35" spans="1:1">
      <c r="A35" s="45"/>
    </row>
    <row r="36" spans="1:1">
      <c r="A36" s="45"/>
    </row>
    <row r="37" spans="1:1">
      <c r="A37" s="45"/>
    </row>
  </sheetData>
  <mergeCells count="9">
    <mergeCell ref="B17:D17"/>
    <mergeCell ref="A20:A21"/>
    <mergeCell ref="A24:A25"/>
    <mergeCell ref="E2:T2"/>
    <mergeCell ref="B3:C3"/>
    <mergeCell ref="F3:S3"/>
    <mergeCell ref="B5:D5"/>
    <mergeCell ref="A8:A9"/>
    <mergeCell ref="A12:A13"/>
  </mergeCells>
  <phoneticPr fontId="2" type="noConversion"/>
  <pageMargins left="0.35" right="0.3" top="0.52" bottom="0.53" header="0.53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66824-AF30-4406-A56C-54982D1CEF9C}">
  <dimension ref="A1:Z39"/>
  <sheetViews>
    <sheetView showGridLines="0" view="pageBreakPreview" zoomScale="120" zoomScaleSheetLayoutView="120" workbookViewId="0">
      <selection activeCell="E2" sqref="E2:T2"/>
    </sheetView>
  </sheetViews>
  <sheetFormatPr defaultRowHeight="13.5"/>
  <cols>
    <col min="1" max="1" width="2.33203125" style="44" customWidth="1"/>
    <col min="2" max="2" width="5.44140625" customWidth="1"/>
    <col min="3" max="3" width="3.6640625" customWidth="1"/>
    <col min="4" max="4" width="4.6640625" customWidth="1"/>
    <col min="5" max="5" width="5.6640625" customWidth="1"/>
    <col min="6" max="6" width="3.6640625" customWidth="1"/>
    <col min="7" max="7" width="4.6640625" customWidth="1"/>
    <col min="8" max="8" width="5.6640625" customWidth="1"/>
    <col min="9" max="9" width="3.6640625" customWidth="1"/>
    <col min="10" max="10" width="4.6640625" customWidth="1"/>
    <col min="11" max="11" width="5.6640625" customWidth="1"/>
    <col min="12" max="12" width="3.6640625" customWidth="1"/>
    <col min="13" max="13" width="4.6640625" customWidth="1"/>
    <col min="14" max="14" width="5.6640625" customWidth="1"/>
    <col min="15" max="15" width="3.6640625" customWidth="1"/>
    <col min="16" max="16" width="4.6640625" customWidth="1"/>
    <col min="17" max="17" width="5.6640625" customWidth="1"/>
    <col min="18" max="18" width="3.6640625" customWidth="1"/>
    <col min="19" max="19" width="4.6640625" customWidth="1"/>
    <col min="20" max="20" width="5.6640625" customWidth="1"/>
    <col min="21" max="21" width="3.6640625" customWidth="1"/>
    <col min="22" max="22" width="4.6640625" customWidth="1"/>
    <col min="23" max="23" width="5.6640625" customWidth="1"/>
    <col min="24" max="24" width="3.6640625" customWidth="1"/>
    <col min="25" max="25" width="4.6640625" customWidth="1"/>
    <col min="26" max="26" width="5.6640625" customWidth="1"/>
    <col min="257" max="257" width="2.33203125" customWidth="1"/>
    <col min="258" max="258" width="5.44140625" customWidth="1"/>
    <col min="259" max="259" width="3.6640625" customWidth="1"/>
    <col min="260" max="260" width="4.6640625" customWidth="1"/>
    <col min="261" max="261" width="5.6640625" customWidth="1"/>
    <col min="262" max="262" width="3.6640625" customWidth="1"/>
    <col min="263" max="263" width="4.6640625" customWidth="1"/>
    <col min="264" max="264" width="5.6640625" customWidth="1"/>
    <col min="265" max="265" width="3.6640625" customWidth="1"/>
    <col min="266" max="266" width="4.6640625" customWidth="1"/>
    <col min="267" max="267" width="5.6640625" customWidth="1"/>
    <col min="268" max="268" width="3.6640625" customWidth="1"/>
    <col min="269" max="269" width="4.6640625" customWidth="1"/>
    <col min="270" max="270" width="5.6640625" customWidth="1"/>
    <col min="271" max="271" width="3.6640625" customWidth="1"/>
    <col min="272" max="272" width="4.6640625" customWidth="1"/>
    <col min="273" max="273" width="5.6640625" customWidth="1"/>
    <col min="274" max="274" width="3.6640625" customWidth="1"/>
    <col min="275" max="275" width="4.6640625" customWidth="1"/>
    <col min="276" max="276" width="5.6640625" customWidth="1"/>
    <col min="277" max="277" width="3.6640625" customWidth="1"/>
    <col min="278" max="278" width="4.6640625" customWidth="1"/>
    <col min="279" max="279" width="5.6640625" customWidth="1"/>
    <col min="280" max="280" width="3.6640625" customWidth="1"/>
    <col min="281" max="281" width="4.6640625" customWidth="1"/>
    <col min="282" max="282" width="5.6640625" customWidth="1"/>
    <col min="513" max="513" width="2.33203125" customWidth="1"/>
    <col min="514" max="514" width="5.44140625" customWidth="1"/>
    <col min="515" max="515" width="3.6640625" customWidth="1"/>
    <col min="516" max="516" width="4.6640625" customWidth="1"/>
    <col min="517" max="517" width="5.6640625" customWidth="1"/>
    <col min="518" max="518" width="3.6640625" customWidth="1"/>
    <col min="519" max="519" width="4.6640625" customWidth="1"/>
    <col min="520" max="520" width="5.6640625" customWidth="1"/>
    <col min="521" max="521" width="3.6640625" customWidth="1"/>
    <col min="522" max="522" width="4.6640625" customWidth="1"/>
    <col min="523" max="523" width="5.6640625" customWidth="1"/>
    <col min="524" max="524" width="3.6640625" customWidth="1"/>
    <col min="525" max="525" width="4.6640625" customWidth="1"/>
    <col min="526" max="526" width="5.6640625" customWidth="1"/>
    <col min="527" max="527" width="3.6640625" customWidth="1"/>
    <col min="528" max="528" width="4.6640625" customWidth="1"/>
    <col min="529" max="529" width="5.6640625" customWidth="1"/>
    <col min="530" max="530" width="3.6640625" customWidth="1"/>
    <col min="531" max="531" width="4.6640625" customWidth="1"/>
    <col min="532" max="532" width="5.6640625" customWidth="1"/>
    <col min="533" max="533" width="3.6640625" customWidth="1"/>
    <col min="534" max="534" width="4.6640625" customWidth="1"/>
    <col min="535" max="535" width="5.6640625" customWidth="1"/>
    <col min="536" max="536" width="3.6640625" customWidth="1"/>
    <col min="537" max="537" width="4.6640625" customWidth="1"/>
    <col min="538" max="538" width="5.6640625" customWidth="1"/>
    <col min="769" max="769" width="2.33203125" customWidth="1"/>
    <col min="770" max="770" width="5.44140625" customWidth="1"/>
    <col min="771" max="771" width="3.6640625" customWidth="1"/>
    <col min="772" max="772" width="4.6640625" customWidth="1"/>
    <col min="773" max="773" width="5.6640625" customWidth="1"/>
    <col min="774" max="774" width="3.6640625" customWidth="1"/>
    <col min="775" max="775" width="4.6640625" customWidth="1"/>
    <col min="776" max="776" width="5.6640625" customWidth="1"/>
    <col min="777" max="777" width="3.6640625" customWidth="1"/>
    <col min="778" max="778" width="4.6640625" customWidth="1"/>
    <col min="779" max="779" width="5.6640625" customWidth="1"/>
    <col min="780" max="780" width="3.6640625" customWidth="1"/>
    <col min="781" max="781" width="4.6640625" customWidth="1"/>
    <col min="782" max="782" width="5.6640625" customWidth="1"/>
    <col min="783" max="783" width="3.6640625" customWidth="1"/>
    <col min="784" max="784" width="4.6640625" customWidth="1"/>
    <col min="785" max="785" width="5.6640625" customWidth="1"/>
    <col min="786" max="786" width="3.6640625" customWidth="1"/>
    <col min="787" max="787" width="4.6640625" customWidth="1"/>
    <col min="788" max="788" width="5.6640625" customWidth="1"/>
    <col min="789" max="789" width="3.6640625" customWidth="1"/>
    <col min="790" max="790" width="4.6640625" customWidth="1"/>
    <col min="791" max="791" width="5.6640625" customWidth="1"/>
    <col min="792" max="792" width="3.6640625" customWidth="1"/>
    <col min="793" max="793" width="4.6640625" customWidth="1"/>
    <col min="794" max="794" width="5.6640625" customWidth="1"/>
    <col min="1025" max="1025" width="2.33203125" customWidth="1"/>
    <col min="1026" max="1026" width="5.44140625" customWidth="1"/>
    <col min="1027" max="1027" width="3.6640625" customWidth="1"/>
    <col min="1028" max="1028" width="4.6640625" customWidth="1"/>
    <col min="1029" max="1029" width="5.6640625" customWidth="1"/>
    <col min="1030" max="1030" width="3.6640625" customWidth="1"/>
    <col min="1031" max="1031" width="4.6640625" customWidth="1"/>
    <col min="1032" max="1032" width="5.6640625" customWidth="1"/>
    <col min="1033" max="1033" width="3.6640625" customWidth="1"/>
    <col min="1034" max="1034" width="4.6640625" customWidth="1"/>
    <col min="1035" max="1035" width="5.6640625" customWidth="1"/>
    <col min="1036" max="1036" width="3.6640625" customWidth="1"/>
    <col min="1037" max="1037" width="4.6640625" customWidth="1"/>
    <col min="1038" max="1038" width="5.6640625" customWidth="1"/>
    <col min="1039" max="1039" width="3.6640625" customWidth="1"/>
    <col min="1040" max="1040" width="4.6640625" customWidth="1"/>
    <col min="1041" max="1041" width="5.6640625" customWidth="1"/>
    <col min="1042" max="1042" width="3.6640625" customWidth="1"/>
    <col min="1043" max="1043" width="4.6640625" customWidth="1"/>
    <col min="1044" max="1044" width="5.6640625" customWidth="1"/>
    <col min="1045" max="1045" width="3.6640625" customWidth="1"/>
    <col min="1046" max="1046" width="4.6640625" customWidth="1"/>
    <col min="1047" max="1047" width="5.6640625" customWidth="1"/>
    <col min="1048" max="1048" width="3.6640625" customWidth="1"/>
    <col min="1049" max="1049" width="4.6640625" customWidth="1"/>
    <col min="1050" max="1050" width="5.6640625" customWidth="1"/>
    <col min="1281" max="1281" width="2.33203125" customWidth="1"/>
    <col min="1282" max="1282" width="5.44140625" customWidth="1"/>
    <col min="1283" max="1283" width="3.6640625" customWidth="1"/>
    <col min="1284" max="1284" width="4.6640625" customWidth="1"/>
    <col min="1285" max="1285" width="5.6640625" customWidth="1"/>
    <col min="1286" max="1286" width="3.6640625" customWidth="1"/>
    <col min="1287" max="1287" width="4.6640625" customWidth="1"/>
    <col min="1288" max="1288" width="5.6640625" customWidth="1"/>
    <col min="1289" max="1289" width="3.6640625" customWidth="1"/>
    <col min="1290" max="1290" width="4.6640625" customWidth="1"/>
    <col min="1291" max="1291" width="5.6640625" customWidth="1"/>
    <col min="1292" max="1292" width="3.6640625" customWidth="1"/>
    <col min="1293" max="1293" width="4.6640625" customWidth="1"/>
    <col min="1294" max="1294" width="5.6640625" customWidth="1"/>
    <col min="1295" max="1295" width="3.6640625" customWidth="1"/>
    <col min="1296" max="1296" width="4.6640625" customWidth="1"/>
    <col min="1297" max="1297" width="5.6640625" customWidth="1"/>
    <col min="1298" max="1298" width="3.6640625" customWidth="1"/>
    <col min="1299" max="1299" width="4.6640625" customWidth="1"/>
    <col min="1300" max="1300" width="5.6640625" customWidth="1"/>
    <col min="1301" max="1301" width="3.6640625" customWidth="1"/>
    <col min="1302" max="1302" width="4.6640625" customWidth="1"/>
    <col min="1303" max="1303" width="5.6640625" customWidth="1"/>
    <col min="1304" max="1304" width="3.6640625" customWidth="1"/>
    <col min="1305" max="1305" width="4.6640625" customWidth="1"/>
    <col min="1306" max="1306" width="5.6640625" customWidth="1"/>
    <col min="1537" max="1537" width="2.33203125" customWidth="1"/>
    <col min="1538" max="1538" width="5.44140625" customWidth="1"/>
    <col min="1539" max="1539" width="3.6640625" customWidth="1"/>
    <col min="1540" max="1540" width="4.6640625" customWidth="1"/>
    <col min="1541" max="1541" width="5.6640625" customWidth="1"/>
    <col min="1542" max="1542" width="3.6640625" customWidth="1"/>
    <col min="1543" max="1543" width="4.6640625" customWidth="1"/>
    <col min="1544" max="1544" width="5.6640625" customWidth="1"/>
    <col min="1545" max="1545" width="3.6640625" customWidth="1"/>
    <col min="1546" max="1546" width="4.6640625" customWidth="1"/>
    <col min="1547" max="1547" width="5.6640625" customWidth="1"/>
    <col min="1548" max="1548" width="3.6640625" customWidth="1"/>
    <col min="1549" max="1549" width="4.6640625" customWidth="1"/>
    <col min="1550" max="1550" width="5.6640625" customWidth="1"/>
    <col min="1551" max="1551" width="3.6640625" customWidth="1"/>
    <col min="1552" max="1552" width="4.6640625" customWidth="1"/>
    <col min="1553" max="1553" width="5.6640625" customWidth="1"/>
    <col min="1554" max="1554" width="3.6640625" customWidth="1"/>
    <col min="1555" max="1555" width="4.6640625" customWidth="1"/>
    <col min="1556" max="1556" width="5.6640625" customWidth="1"/>
    <col min="1557" max="1557" width="3.6640625" customWidth="1"/>
    <col min="1558" max="1558" width="4.6640625" customWidth="1"/>
    <col min="1559" max="1559" width="5.6640625" customWidth="1"/>
    <col min="1560" max="1560" width="3.6640625" customWidth="1"/>
    <col min="1561" max="1561" width="4.6640625" customWidth="1"/>
    <col min="1562" max="1562" width="5.6640625" customWidth="1"/>
    <col min="1793" max="1793" width="2.33203125" customWidth="1"/>
    <col min="1794" max="1794" width="5.44140625" customWidth="1"/>
    <col min="1795" max="1795" width="3.6640625" customWidth="1"/>
    <col min="1796" max="1796" width="4.6640625" customWidth="1"/>
    <col min="1797" max="1797" width="5.6640625" customWidth="1"/>
    <col min="1798" max="1798" width="3.6640625" customWidth="1"/>
    <col min="1799" max="1799" width="4.6640625" customWidth="1"/>
    <col min="1800" max="1800" width="5.6640625" customWidth="1"/>
    <col min="1801" max="1801" width="3.6640625" customWidth="1"/>
    <col min="1802" max="1802" width="4.6640625" customWidth="1"/>
    <col min="1803" max="1803" width="5.6640625" customWidth="1"/>
    <col min="1804" max="1804" width="3.6640625" customWidth="1"/>
    <col min="1805" max="1805" width="4.6640625" customWidth="1"/>
    <col min="1806" max="1806" width="5.6640625" customWidth="1"/>
    <col min="1807" max="1807" width="3.6640625" customWidth="1"/>
    <col min="1808" max="1808" width="4.6640625" customWidth="1"/>
    <col min="1809" max="1809" width="5.6640625" customWidth="1"/>
    <col min="1810" max="1810" width="3.6640625" customWidth="1"/>
    <col min="1811" max="1811" width="4.6640625" customWidth="1"/>
    <col min="1812" max="1812" width="5.6640625" customWidth="1"/>
    <col min="1813" max="1813" width="3.6640625" customWidth="1"/>
    <col min="1814" max="1814" width="4.6640625" customWidth="1"/>
    <col min="1815" max="1815" width="5.6640625" customWidth="1"/>
    <col min="1816" max="1816" width="3.6640625" customWidth="1"/>
    <col min="1817" max="1817" width="4.6640625" customWidth="1"/>
    <col min="1818" max="1818" width="5.6640625" customWidth="1"/>
    <col min="2049" max="2049" width="2.33203125" customWidth="1"/>
    <col min="2050" max="2050" width="5.44140625" customWidth="1"/>
    <col min="2051" max="2051" width="3.6640625" customWidth="1"/>
    <col min="2052" max="2052" width="4.6640625" customWidth="1"/>
    <col min="2053" max="2053" width="5.6640625" customWidth="1"/>
    <col min="2054" max="2054" width="3.6640625" customWidth="1"/>
    <col min="2055" max="2055" width="4.6640625" customWidth="1"/>
    <col min="2056" max="2056" width="5.6640625" customWidth="1"/>
    <col min="2057" max="2057" width="3.6640625" customWidth="1"/>
    <col min="2058" max="2058" width="4.6640625" customWidth="1"/>
    <col min="2059" max="2059" width="5.6640625" customWidth="1"/>
    <col min="2060" max="2060" width="3.6640625" customWidth="1"/>
    <col min="2061" max="2061" width="4.6640625" customWidth="1"/>
    <col min="2062" max="2062" width="5.6640625" customWidth="1"/>
    <col min="2063" max="2063" width="3.6640625" customWidth="1"/>
    <col min="2064" max="2064" width="4.6640625" customWidth="1"/>
    <col min="2065" max="2065" width="5.6640625" customWidth="1"/>
    <col min="2066" max="2066" width="3.6640625" customWidth="1"/>
    <col min="2067" max="2067" width="4.6640625" customWidth="1"/>
    <col min="2068" max="2068" width="5.6640625" customWidth="1"/>
    <col min="2069" max="2069" width="3.6640625" customWidth="1"/>
    <col min="2070" max="2070" width="4.6640625" customWidth="1"/>
    <col min="2071" max="2071" width="5.6640625" customWidth="1"/>
    <col min="2072" max="2072" width="3.6640625" customWidth="1"/>
    <col min="2073" max="2073" width="4.6640625" customWidth="1"/>
    <col min="2074" max="2074" width="5.6640625" customWidth="1"/>
    <col min="2305" max="2305" width="2.33203125" customWidth="1"/>
    <col min="2306" max="2306" width="5.44140625" customWidth="1"/>
    <col min="2307" max="2307" width="3.6640625" customWidth="1"/>
    <col min="2308" max="2308" width="4.6640625" customWidth="1"/>
    <col min="2309" max="2309" width="5.6640625" customWidth="1"/>
    <col min="2310" max="2310" width="3.6640625" customWidth="1"/>
    <col min="2311" max="2311" width="4.6640625" customWidth="1"/>
    <col min="2312" max="2312" width="5.6640625" customWidth="1"/>
    <col min="2313" max="2313" width="3.6640625" customWidth="1"/>
    <col min="2314" max="2314" width="4.6640625" customWidth="1"/>
    <col min="2315" max="2315" width="5.6640625" customWidth="1"/>
    <col min="2316" max="2316" width="3.6640625" customWidth="1"/>
    <col min="2317" max="2317" width="4.6640625" customWidth="1"/>
    <col min="2318" max="2318" width="5.6640625" customWidth="1"/>
    <col min="2319" max="2319" width="3.6640625" customWidth="1"/>
    <col min="2320" max="2320" width="4.6640625" customWidth="1"/>
    <col min="2321" max="2321" width="5.6640625" customWidth="1"/>
    <col min="2322" max="2322" width="3.6640625" customWidth="1"/>
    <col min="2323" max="2323" width="4.6640625" customWidth="1"/>
    <col min="2324" max="2324" width="5.6640625" customWidth="1"/>
    <col min="2325" max="2325" width="3.6640625" customWidth="1"/>
    <col min="2326" max="2326" width="4.6640625" customWidth="1"/>
    <col min="2327" max="2327" width="5.6640625" customWidth="1"/>
    <col min="2328" max="2328" width="3.6640625" customWidth="1"/>
    <col min="2329" max="2329" width="4.6640625" customWidth="1"/>
    <col min="2330" max="2330" width="5.6640625" customWidth="1"/>
    <col min="2561" max="2561" width="2.33203125" customWidth="1"/>
    <col min="2562" max="2562" width="5.44140625" customWidth="1"/>
    <col min="2563" max="2563" width="3.6640625" customWidth="1"/>
    <col min="2564" max="2564" width="4.6640625" customWidth="1"/>
    <col min="2565" max="2565" width="5.6640625" customWidth="1"/>
    <col min="2566" max="2566" width="3.6640625" customWidth="1"/>
    <col min="2567" max="2567" width="4.6640625" customWidth="1"/>
    <col min="2568" max="2568" width="5.6640625" customWidth="1"/>
    <col min="2569" max="2569" width="3.6640625" customWidth="1"/>
    <col min="2570" max="2570" width="4.6640625" customWidth="1"/>
    <col min="2571" max="2571" width="5.6640625" customWidth="1"/>
    <col min="2572" max="2572" width="3.6640625" customWidth="1"/>
    <col min="2573" max="2573" width="4.6640625" customWidth="1"/>
    <col min="2574" max="2574" width="5.6640625" customWidth="1"/>
    <col min="2575" max="2575" width="3.6640625" customWidth="1"/>
    <col min="2576" max="2576" width="4.6640625" customWidth="1"/>
    <col min="2577" max="2577" width="5.6640625" customWidth="1"/>
    <col min="2578" max="2578" width="3.6640625" customWidth="1"/>
    <col min="2579" max="2579" width="4.6640625" customWidth="1"/>
    <col min="2580" max="2580" width="5.6640625" customWidth="1"/>
    <col min="2581" max="2581" width="3.6640625" customWidth="1"/>
    <col min="2582" max="2582" width="4.6640625" customWidth="1"/>
    <col min="2583" max="2583" width="5.6640625" customWidth="1"/>
    <col min="2584" max="2584" width="3.6640625" customWidth="1"/>
    <col min="2585" max="2585" width="4.6640625" customWidth="1"/>
    <col min="2586" max="2586" width="5.6640625" customWidth="1"/>
    <col min="2817" max="2817" width="2.33203125" customWidth="1"/>
    <col min="2818" max="2818" width="5.44140625" customWidth="1"/>
    <col min="2819" max="2819" width="3.6640625" customWidth="1"/>
    <col min="2820" max="2820" width="4.6640625" customWidth="1"/>
    <col min="2821" max="2821" width="5.6640625" customWidth="1"/>
    <col min="2822" max="2822" width="3.6640625" customWidth="1"/>
    <col min="2823" max="2823" width="4.6640625" customWidth="1"/>
    <col min="2824" max="2824" width="5.6640625" customWidth="1"/>
    <col min="2825" max="2825" width="3.6640625" customWidth="1"/>
    <col min="2826" max="2826" width="4.6640625" customWidth="1"/>
    <col min="2827" max="2827" width="5.6640625" customWidth="1"/>
    <col min="2828" max="2828" width="3.6640625" customWidth="1"/>
    <col min="2829" max="2829" width="4.6640625" customWidth="1"/>
    <col min="2830" max="2830" width="5.6640625" customWidth="1"/>
    <col min="2831" max="2831" width="3.6640625" customWidth="1"/>
    <col min="2832" max="2832" width="4.6640625" customWidth="1"/>
    <col min="2833" max="2833" width="5.6640625" customWidth="1"/>
    <col min="2834" max="2834" width="3.6640625" customWidth="1"/>
    <col min="2835" max="2835" width="4.6640625" customWidth="1"/>
    <col min="2836" max="2836" width="5.6640625" customWidth="1"/>
    <col min="2837" max="2837" width="3.6640625" customWidth="1"/>
    <col min="2838" max="2838" width="4.6640625" customWidth="1"/>
    <col min="2839" max="2839" width="5.6640625" customWidth="1"/>
    <col min="2840" max="2840" width="3.6640625" customWidth="1"/>
    <col min="2841" max="2841" width="4.6640625" customWidth="1"/>
    <col min="2842" max="2842" width="5.6640625" customWidth="1"/>
    <col min="3073" max="3073" width="2.33203125" customWidth="1"/>
    <col min="3074" max="3074" width="5.44140625" customWidth="1"/>
    <col min="3075" max="3075" width="3.6640625" customWidth="1"/>
    <col min="3076" max="3076" width="4.6640625" customWidth="1"/>
    <col min="3077" max="3077" width="5.6640625" customWidth="1"/>
    <col min="3078" max="3078" width="3.6640625" customWidth="1"/>
    <col min="3079" max="3079" width="4.6640625" customWidth="1"/>
    <col min="3080" max="3080" width="5.6640625" customWidth="1"/>
    <col min="3081" max="3081" width="3.6640625" customWidth="1"/>
    <col min="3082" max="3082" width="4.6640625" customWidth="1"/>
    <col min="3083" max="3083" width="5.6640625" customWidth="1"/>
    <col min="3084" max="3084" width="3.6640625" customWidth="1"/>
    <col min="3085" max="3085" width="4.6640625" customWidth="1"/>
    <col min="3086" max="3086" width="5.6640625" customWidth="1"/>
    <col min="3087" max="3087" width="3.6640625" customWidth="1"/>
    <col min="3088" max="3088" width="4.6640625" customWidth="1"/>
    <col min="3089" max="3089" width="5.6640625" customWidth="1"/>
    <col min="3090" max="3090" width="3.6640625" customWidth="1"/>
    <col min="3091" max="3091" width="4.6640625" customWidth="1"/>
    <col min="3092" max="3092" width="5.6640625" customWidth="1"/>
    <col min="3093" max="3093" width="3.6640625" customWidth="1"/>
    <col min="3094" max="3094" width="4.6640625" customWidth="1"/>
    <col min="3095" max="3095" width="5.6640625" customWidth="1"/>
    <col min="3096" max="3096" width="3.6640625" customWidth="1"/>
    <col min="3097" max="3097" width="4.6640625" customWidth="1"/>
    <col min="3098" max="3098" width="5.6640625" customWidth="1"/>
    <col min="3329" max="3329" width="2.33203125" customWidth="1"/>
    <col min="3330" max="3330" width="5.44140625" customWidth="1"/>
    <col min="3331" max="3331" width="3.6640625" customWidth="1"/>
    <col min="3332" max="3332" width="4.6640625" customWidth="1"/>
    <col min="3333" max="3333" width="5.6640625" customWidth="1"/>
    <col min="3334" max="3334" width="3.6640625" customWidth="1"/>
    <col min="3335" max="3335" width="4.6640625" customWidth="1"/>
    <col min="3336" max="3336" width="5.6640625" customWidth="1"/>
    <col min="3337" max="3337" width="3.6640625" customWidth="1"/>
    <col min="3338" max="3338" width="4.6640625" customWidth="1"/>
    <col min="3339" max="3339" width="5.6640625" customWidth="1"/>
    <col min="3340" max="3340" width="3.6640625" customWidth="1"/>
    <col min="3341" max="3341" width="4.6640625" customWidth="1"/>
    <col min="3342" max="3342" width="5.6640625" customWidth="1"/>
    <col min="3343" max="3343" width="3.6640625" customWidth="1"/>
    <col min="3344" max="3344" width="4.6640625" customWidth="1"/>
    <col min="3345" max="3345" width="5.6640625" customWidth="1"/>
    <col min="3346" max="3346" width="3.6640625" customWidth="1"/>
    <col min="3347" max="3347" width="4.6640625" customWidth="1"/>
    <col min="3348" max="3348" width="5.6640625" customWidth="1"/>
    <col min="3349" max="3349" width="3.6640625" customWidth="1"/>
    <col min="3350" max="3350" width="4.6640625" customWidth="1"/>
    <col min="3351" max="3351" width="5.6640625" customWidth="1"/>
    <col min="3352" max="3352" width="3.6640625" customWidth="1"/>
    <col min="3353" max="3353" width="4.6640625" customWidth="1"/>
    <col min="3354" max="3354" width="5.6640625" customWidth="1"/>
    <col min="3585" max="3585" width="2.33203125" customWidth="1"/>
    <col min="3586" max="3586" width="5.44140625" customWidth="1"/>
    <col min="3587" max="3587" width="3.6640625" customWidth="1"/>
    <col min="3588" max="3588" width="4.6640625" customWidth="1"/>
    <col min="3589" max="3589" width="5.6640625" customWidth="1"/>
    <col min="3590" max="3590" width="3.6640625" customWidth="1"/>
    <col min="3591" max="3591" width="4.6640625" customWidth="1"/>
    <col min="3592" max="3592" width="5.6640625" customWidth="1"/>
    <col min="3593" max="3593" width="3.6640625" customWidth="1"/>
    <col min="3594" max="3594" width="4.6640625" customWidth="1"/>
    <col min="3595" max="3595" width="5.6640625" customWidth="1"/>
    <col min="3596" max="3596" width="3.6640625" customWidth="1"/>
    <col min="3597" max="3597" width="4.6640625" customWidth="1"/>
    <col min="3598" max="3598" width="5.6640625" customWidth="1"/>
    <col min="3599" max="3599" width="3.6640625" customWidth="1"/>
    <col min="3600" max="3600" width="4.6640625" customWidth="1"/>
    <col min="3601" max="3601" width="5.6640625" customWidth="1"/>
    <col min="3602" max="3602" width="3.6640625" customWidth="1"/>
    <col min="3603" max="3603" width="4.6640625" customWidth="1"/>
    <col min="3604" max="3604" width="5.6640625" customWidth="1"/>
    <col min="3605" max="3605" width="3.6640625" customWidth="1"/>
    <col min="3606" max="3606" width="4.6640625" customWidth="1"/>
    <col min="3607" max="3607" width="5.6640625" customWidth="1"/>
    <col min="3608" max="3608" width="3.6640625" customWidth="1"/>
    <col min="3609" max="3609" width="4.6640625" customWidth="1"/>
    <col min="3610" max="3610" width="5.6640625" customWidth="1"/>
    <col min="3841" max="3841" width="2.33203125" customWidth="1"/>
    <col min="3842" max="3842" width="5.44140625" customWidth="1"/>
    <col min="3843" max="3843" width="3.6640625" customWidth="1"/>
    <col min="3844" max="3844" width="4.6640625" customWidth="1"/>
    <col min="3845" max="3845" width="5.6640625" customWidth="1"/>
    <col min="3846" max="3846" width="3.6640625" customWidth="1"/>
    <col min="3847" max="3847" width="4.6640625" customWidth="1"/>
    <col min="3848" max="3848" width="5.6640625" customWidth="1"/>
    <col min="3849" max="3849" width="3.6640625" customWidth="1"/>
    <col min="3850" max="3850" width="4.6640625" customWidth="1"/>
    <col min="3851" max="3851" width="5.6640625" customWidth="1"/>
    <col min="3852" max="3852" width="3.6640625" customWidth="1"/>
    <col min="3853" max="3853" width="4.6640625" customWidth="1"/>
    <col min="3854" max="3854" width="5.6640625" customWidth="1"/>
    <col min="3855" max="3855" width="3.6640625" customWidth="1"/>
    <col min="3856" max="3856" width="4.6640625" customWidth="1"/>
    <col min="3857" max="3857" width="5.6640625" customWidth="1"/>
    <col min="3858" max="3858" width="3.6640625" customWidth="1"/>
    <col min="3859" max="3859" width="4.6640625" customWidth="1"/>
    <col min="3860" max="3860" width="5.6640625" customWidth="1"/>
    <col min="3861" max="3861" width="3.6640625" customWidth="1"/>
    <col min="3862" max="3862" width="4.6640625" customWidth="1"/>
    <col min="3863" max="3863" width="5.6640625" customWidth="1"/>
    <col min="3864" max="3864" width="3.6640625" customWidth="1"/>
    <col min="3865" max="3865" width="4.6640625" customWidth="1"/>
    <col min="3866" max="3866" width="5.6640625" customWidth="1"/>
    <col min="4097" max="4097" width="2.33203125" customWidth="1"/>
    <col min="4098" max="4098" width="5.44140625" customWidth="1"/>
    <col min="4099" max="4099" width="3.6640625" customWidth="1"/>
    <col min="4100" max="4100" width="4.6640625" customWidth="1"/>
    <col min="4101" max="4101" width="5.6640625" customWidth="1"/>
    <col min="4102" max="4102" width="3.6640625" customWidth="1"/>
    <col min="4103" max="4103" width="4.6640625" customWidth="1"/>
    <col min="4104" max="4104" width="5.6640625" customWidth="1"/>
    <col min="4105" max="4105" width="3.6640625" customWidth="1"/>
    <col min="4106" max="4106" width="4.6640625" customWidth="1"/>
    <col min="4107" max="4107" width="5.6640625" customWidth="1"/>
    <col min="4108" max="4108" width="3.6640625" customWidth="1"/>
    <col min="4109" max="4109" width="4.6640625" customWidth="1"/>
    <col min="4110" max="4110" width="5.6640625" customWidth="1"/>
    <col min="4111" max="4111" width="3.6640625" customWidth="1"/>
    <col min="4112" max="4112" width="4.6640625" customWidth="1"/>
    <col min="4113" max="4113" width="5.6640625" customWidth="1"/>
    <col min="4114" max="4114" width="3.6640625" customWidth="1"/>
    <col min="4115" max="4115" width="4.6640625" customWidth="1"/>
    <col min="4116" max="4116" width="5.6640625" customWidth="1"/>
    <col min="4117" max="4117" width="3.6640625" customWidth="1"/>
    <col min="4118" max="4118" width="4.6640625" customWidth="1"/>
    <col min="4119" max="4119" width="5.6640625" customWidth="1"/>
    <col min="4120" max="4120" width="3.6640625" customWidth="1"/>
    <col min="4121" max="4121" width="4.6640625" customWidth="1"/>
    <col min="4122" max="4122" width="5.6640625" customWidth="1"/>
    <col min="4353" max="4353" width="2.33203125" customWidth="1"/>
    <col min="4354" max="4354" width="5.44140625" customWidth="1"/>
    <col min="4355" max="4355" width="3.6640625" customWidth="1"/>
    <col min="4356" max="4356" width="4.6640625" customWidth="1"/>
    <col min="4357" max="4357" width="5.6640625" customWidth="1"/>
    <col min="4358" max="4358" width="3.6640625" customWidth="1"/>
    <col min="4359" max="4359" width="4.6640625" customWidth="1"/>
    <col min="4360" max="4360" width="5.6640625" customWidth="1"/>
    <col min="4361" max="4361" width="3.6640625" customWidth="1"/>
    <col min="4362" max="4362" width="4.6640625" customWidth="1"/>
    <col min="4363" max="4363" width="5.6640625" customWidth="1"/>
    <col min="4364" max="4364" width="3.6640625" customWidth="1"/>
    <col min="4365" max="4365" width="4.6640625" customWidth="1"/>
    <col min="4366" max="4366" width="5.6640625" customWidth="1"/>
    <col min="4367" max="4367" width="3.6640625" customWidth="1"/>
    <col min="4368" max="4368" width="4.6640625" customWidth="1"/>
    <col min="4369" max="4369" width="5.6640625" customWidth="1"/>
    <col min="4370" max="4370" width="3.6640625" customWidth="1"/>
    <col min="4371" max="4371" width="4.6640625" customWidth="1"/>
    <col min="4372" max="4372" width="5.6640625" customWidth="1"/>
    <col min="4373" max="4373" width="3.6640625" customWidth="1"/>
    <col min="4374" max="4374" width="4.6640625" customWidth="1"/>
    <col min="4375" max="4375" width="5.6640625" customWidth="1"/>
    <col min="4376" max="4376" width="3.6640625" customWidth="1"/>
    <col min="4377" max="4377" width="4.6640625" customWidth="1"/>
    <col min="4378" max="4378" width="5.6640625" customWidth="1"/>
    <col min="4609" max="4609" width="2.33203125" customWidth="1"/>
    <col min="4610" max="4610" width="5.44140625" customWidth="1"/>
    <col min="4611" max="4611" width="3.6640625" customWidth="1"/>
    <col min="4612" max="4612" width="4.6640625" customWidth="1"/>
    <col min="4613" max="4613" width="5.6640625" customWidth="1"/>
    <col min="4614" max="4614" width="3.6640625" customWidth="1"/>
    <col min="4615" max="4615" width="4.6640625" customWidth="1"/>
    <col min="4616" max="4616" width="5.6640625" customWidth="1"/>
    <col min="4617" max="4617" width="3.6640625" customWidth="1"/>
    <col min="4618" max="4618" width="4.6640625" customWidth="1"/>
    <col min="4619" max="4619" width="5.6640625" customWidth="1"/>
    <col min="4620" max="4620" width="3.6640625" customWidth="1"/>
    <col min="4621" max="4621" width="4.6640625" customWidth="1"/>
    <col min="4622" max="4622" width="5.6640625" customWidth="1"/>
    <col min="4623" max="4623" width="3.6640625" customWidth="1"/>
    <col min="4624" max="4624" width="4.6640625" customWidth="1"/>
    <col min="4625" max="4625" width="5.6640625" customWidth="1"/>
    <col min="4626" max="4626" width="3.6640625" customWidth="1"/>
    <col min="4627" max="4627" width="4.6640625" customWidth="1"/>
    <col min="4628" max="4628" width="5.6640625" customWidth="1"/>
    <col min="4629" max="4629" width="3.6640625" customWidth="1"/>
    <col min="4630" max="4630" width="4.6640625" customWidth="1"/>
    <col min="4631" max="4631" width="5.6640625" customWidth="1"/>
    <col min="4632" max="4632" width="3.6640625" customWidth="1"/>
    <col min="4633" max="4633" width="4.6640625" customWidth="1"/>
    <col min="4634" max="4634" width="5.6640625" customWidth="1"/>
    <col min="4865" max="4865" width="2.33203125" customWidth="1"/>
    <col min="4866" max="4866" width="5.44140625" customWidth="1"/>
    <col min="4867" max="4867" width="3.6640625" customWidth="1"/>
    <col min="4868" max="4868" width="4.6640625" customWidth="1"/>
    <col min="4869" max="4869" width="5.6640625" customWidth="1"/>
    <col min="4870" max="4870" width="3.6640625" customWidth="1"/>
    <col min="4871" max="4871" width="4.6640625" customWidth="1"/>
    <col min="4872" max="4872" width="5.6640625" customWidth="1"/>
    <col min="4873" max="4873" width="3.6640625" customWidth="1"/>
    <col min="4874" max="4874" width="4.6640625" customWidth="1"/>
    <col min="4875" max="4875" width="5.6640625" customWidth="1"/>
    <col min="4876" max="4876" width="3.6640625" customWidth="1"/>
    <col min="4877" max="4877" width="4.6640625" customWidth="1"/>
    <col min="4878" max="4878" width="5.6640625" customWidth="1"/>
    <col min="4879" max="4879" width="3.6640625" customWidth="1"/>
    <col min="4880" max="4880" width="4.6640625" customWidth="1"/>
    <col min="4881" max="4881" width="5.6640625" customWidth="1"/>
    <col min="4882" max="4882" width="3.6640625" customWidth="1"/>
    <col min="4883" max="4883" width="4.6640625" customWidth="1"/>
    <col min="4884" max="4884" width="5.6640625" customWidth="1"/>
    <col min="4885" max="4885" width="3.6640625" customWidth="1"/>
    <col min="4886" max="4886" width="4.6640625" customWidth="1"/>
    <col min="4887" max="4887" width="5.6640625" customWidth="1"/>
    <col min="4888" max="4888" width="3.6640625" customWidth="1"/>
    <col min="4889" max="4889" width="4.6640625" customWidth="1"/>
    <col min="4890" max="4890" width="5.6640625" customWidth="1"/>
    <col min="5121" max="5121" width="2.33203125" customWidth="1"/>
    <col min="5122" max="5122" width="5.44140625" customWidth="1"/>
    <col min="5123" max="5123" width="3.6640625" customWidth="1"/>
    <col min="5124" max="5124" width="4.6640625" customWidth="1"/>
    <col min="5125" max="5125" width="5.6640625" customWidth="1"/>
    <col min="5126" max="5126" width="3.6640625" customWidth="1"/>
    <col min="5127" max="5127" width="4.6640625" customWidth="1"/>
    <col min="5128" max="5128" width="5.6640625" customWidth="1"/>
    <col min="5129" max="5129" width="3.6640625" customWidth="1"/>
    <col min="5130" max="5130" width="4.6640625" customWidth="1"/>
    <col min="5131" max="5131" width="5.6640625" customWidth="1"/>
    <col min="5132" max="5132" width="3.6640625" customWidth="1"/>
    <col min="5133" max="5133" width="4.6640625" customWidth="1"/>
    <col min="5134" max="5134" width="5.6640625" customWidth="1"/>
    <col min="5135" max="5135" width="3.6640625" customWidth="1"/>
    <col min="5136" max="5136" width="4.6640625" customWidth="1"/>
    <col min="5137" max="5137" width="5.6640625" customWidth="1"/>
    <col min="5138" max="5138" width="3.6640625" customWidth="1"/>
    <col min="5139" max="5139" width="4.6640625" customWidth="1"/>
    <col min="5140" max="5140" width="5.6640625" customWidth="1"/>
    <col min="5141" max="5141" width="3.6640625" customWidth="1"/>
    <col min="5142" max="5142" width="4.6640625" customWidth="1"/>
    <col min="5143" max="5143" width="5.6640625" customWidth="1"/>
    <col min="5144" max="5144" width="3.6640625" customWidth="1"/>
    <col min="5145" max="5145" width="4.6640625" customWidth="1"/>
    <col min="5146" max="5146" width="5.6640625" customWidth="1"/>
    <col min="5377" max="5377" width="2.33203125" customWidth="1"/>
    <col min="5378" max="5378" width="5.44140625" customWidth="1"/>
    <col min="5379" max="5379" width="3.6640625" customWidth="1"/>
    <col min="5380" max="5380" width="4.6640625" customWidth="1"/>
    <col min="5381" max="5381" width="5.6640625" customWidth="1"/>
    <col min="5382" max="5382" width="3.6640625" customWidth="1"/>
    <col min="5383" max="5383" width="4.6640625" customWidth="1"/>
    <col min="5384" max="5384" width="5.6640625" customWidth="1"/>
    <col min="5385" max="5385" width="3.6640625" customWidth="1"/>
    <col min="5386" max="5386" width="4.6640625" customWidth="1"/>
    <col min="5387" max="5387" width="5.6640625" customWidth="1"/>
    <col min="5388" max="5388" width="3.6640625" customWidth="1"/>
    <col min="5389" max="5389" width="4.6640625" customWidth="1"/>
    <col min="5390" max="5390" width="5.6640625" customWidth="1"/>
    <col min="5391" max="5391" width="3.6640625" customWidth="1"/>
    <col min="5392" max="5392" width="4.6640625" customWidth="1"/>
    <col min="5393" max="5393" width="5.6640625" customWidth="1"/>
    <col min="5394" max="5394" width="3.6640625" customWidth="1"/>
    <col min="5395" max="5395" width="4.6640625" customWidth="1"/>
    <col min="5396" max="5396" width="5.6640625" customWidth="1"/>
    <col min="5397" max="5397" width="3.6640625" customWidth="1"/>
    <col min="5398" max="5398" width="4.6640625" customWidth="1"/>
    <col min="5399" max="5399" width="5.6640625" customWidth="1"/>
    <col min="5400" max="5400" width="3.6640625" customWidth="1"/>
    <col min="5401" max="5401" width="4.6640625" customWidth="1"/>
    <col min="5402" max="5402" width="5.6640625" customWidth="1"/>
    <col min="5633" max="5633" width="2.33203125" customWidth="1"/>
    <col min="5634" max="5634" width="5.44140625" customWidth="1"/>
    <col min="5635" max="5635" width="3.6640625" customWidth="1"/>
    <col min="5636" max="5636" width="4.6640625" customWidth="1"/>
    <col min="5637" max="5637" width="5.6640625" customWidth="1"/>
    <col min="5638" max="5638" width="3.6640625" customWidth="1"/>
    <col min="5639" max="5639" width="4.6640625" customWidth="1"/>
    <col min="5640" max="5640" width="5.6640625" customWidth="1"/>
    <col min="5641" max="5641" width="3.6640625" customWidth="1"/>
    <col min="5642" max="5642" width="4.6640625" customWidth="1"/>
    <col min="5643" max="5643" width="5.6640625" customWidth="1"/>
    <col min="5644" max="5644" width="3.6640625" customWidth="1"/>
    <col min="5645" max="5645" width="4.6640625" customWidth="1"/>
    <col min="5646" max="5646" width="5.6640625" customWidth="1"/>
    <col min="5647" max="5647" width="3.6640625" customWidth="1"/>
    <col min="5648" max="5648" width="4.6640625" customWidth="1"/>
    <col min="5649" max="5649" width="5.6640625" customWidth="1"/>
    <col min="5650" max="5650" width="3.6640625" customWidth="1"/>
    <col min="5651" max="5651" width="4.6640625" customWidth="1"/>
    <col min="5652" max="5652" width="5.6640625" customWidth="1"/>
    <col min="5653" max="5653" width="3.6640625" customWidth="1"/>
    <col min="5654" max="5654" width="4.6640625" customWidth="1"/>
    <col min="5655" max="5655" width="5.6640625" customWidth="1"/>
    <col min="5656" max="5656" width="3.6640625" customWidth="1"/>
    <col min="5657" max="5657" width="4.6640625" customWidth="1"/>
    <col min="5658" max="5658" width="5.6640625" customWidth="1"/>
    <col min="5889" max="5889" width="2.33203125" customWidth="1"/>
    <col min="5890" max="5890" width="5.44140625" customWidth="1"/>
    <col min="5891" max="5891" width="3.6640625" customWidth="1"/>
    <col min="5892" max="5892" width="4.6640625" customWidth="1"/>
    <col min="5893" max="5893" width="5.6640625" customWidth="1"/>
    <col min="5894" max="5894" width="3.6640625" customWidth="1"/>
    <col min="5895" max="5895" width="4.6640625" customWidth="1"/>
    <col min="5896" max="5896" width="5.6640625" customWidth="1"/>
    <col min="5897" max="5897" width="3.6640625" customWidth="1"/>
    <col min="5898" max="5898" width="4.6640625" customWidth="1"/>
    <col min="5899" max="5899" width="5.6640625" customWidth="1"/>
    <col min="5900" max="5900" width="3.6640625" customWidth="1"/>
    <col min="5901" max="5901" width="4.6640625" customWidth="1"/>
    <col min="5902" max="5902" width="5.6640625" customWidth="1"/>
    <col min="5903" max="5903" width="3.6640625" customWidth="1"/>
    <col min="5904" max="5904" width="4.6640625" customWidth="1"/>
    <col min="5905" max="5905" width="5.6640625" customWidth="1"/>
    <col min="5906" max="5906" width="3.6640625" customWidth="1"/>
    <col min="5907" max="5907" width="4.6640625" customWidth="1"/>
    <col min="5908" max="5908" width="5.6640625" customWidth="1"/>
    <col min="5909" max="5909" width="3.6640625" customWidth="1"/>
    <col min="5910" max="5910" width="4.6640625" customWidth="1"/>
    <col min="5911" max="5911" width="5.6640625" customWidth="1"/>
    <col min="5912" max="5912" width="3.6640625" customWidth="1"/>
    <col min="5913" max="5913" width="4.6640625" customWidth="1"/>
    <col min="5914" max="5914" width="5.6640625" customWidth="1"/>
    <col min="6145" max="6145" width="2.33203125" customWidth="1"/>
    <col min="6146" max="6146" width="5.44140625" customWidth="1"/>
    <col min="6147" max="6147" width="3.6640625" customWidth="1"/>
    <col min="6148" max="6148" width="4.6640625" customWidth="1"/>
    <col min="6149" max="6149" width="5.6640625" customWidth="1"/>
    <col min="6150" max="6150" width="3.6640625" customWidth="1"/>
    <col min="6151" max="6151" width="4.6640625" customWidth="1"/>
    <col min="6152" max="6152" width="5.6640625" customWidth="1"/>
    <col min="6153" max="6153" width="3.6640625" customWidth="1"/>
    <col min="6154" max="6154" width="4.6640625" customWidth="1"/>
    <col min="6155" max="6155" width="5.6640625" customWidth="1"/>
    <col min="6156" max="6156" width="3.6640625" customWidth="1"/>
    <col min="6157" max="6157" width="4.6640625" customWidth="1"/>
    <col min="6158" max="6158" width="5.6640625" customWidth="1"/>
    <col min="6159" max="6159" width="3.6640625" customWidth="1"/>
    <col min="6160" max="6160" width="4.6640625" customWidth="1"/>
    <col min="6161" max="6161" width="5.6640625" customWidth="1"/>
    <col min="6162" max="6162" width="3.6640625" customWidth="1"/>
    <col min="6163" max="6163" width="4.6640625" customWidth="1"/>
    <col min="6164" max="6164" width="5.6640625" customWidth="1"/>
    <col min="6165" max="6165" width="3.6640625" customWidth="1"/>
    <col min="6166" max="6166" width="4.6640625" customWidth="1"/>
    <col min="6167" max="6167" width="5.6640625" customWidth="1"/>
    <col min="6168" max="6168" width="3.6640625" customWidth="1"/>
    <col min="6169" max="6169" width="4.6640625" customWidth="1"/>
    <col min="6170" max="6170" width="5.6640625" customWidth="1"/>
    <col min="6401" max="6401" width="2.33203125" customWidth="1"/>
    <col min="6402" max="6402" width="5.44140625" customWidth="1"/>
    <col min="6403" max="6403" width="3.6640625" customWidth="1"/>
    <col min="6404" max="6404" width="4.6640625" customWidth="1"/>
    <col min="6405" max="6405" width="5.6640625" customWidth="1"/>
    <col min="6406" max="6406" width="3.6640625" customWidth="1"/>
    <col min="6407" max="6407" width="4.6640625" customWidth="1"/>
    <col min="6408" max="6408" width="5.6640625" customWidth="1"/>
    <col min="6409" max="6409" width="3.6640625" customWidth="1"/>
    <col min="6410" max="6410" width="4.6640625" customWidth="1"/>
    <col min="6411" max="6411" width="5.6640625" customWidth="1"/>
    <col min="6412" max="6412" width="3.6640625" customWidth="1"/>
    <col min="6413" max="6413" width="4.6640625" customWidth="1"/>
    <col min="6414" max="6414" width="5.6640625" customWidth="1"/>
    <col min="6415" max="6415" width="3.6640625" customWidth="1"/>
    <col min="6416" max="6416" width="4.6640625" customWidth="1"/>
    <col min="6417" max="6417" width="5.6640625" customWidth="1"/>
    <col min="6418" max="6418" width="3.6640625" customWidth="1"/>
    <col min="6419" max="6419" width="4.6640625" customWidth="1"/>
    <col min="6420" max="6420" width="5.6640625" customWidth="1"/>
    <col min="6421" max="6421" width="3.6640625" customWidth="1"/>
    <col min="6422" max="6422" width="4.6640625" customWidth="1"/>
    <col min="6423" max="6423" width="5.6640625" customWidth="1"/>
    <col min="6424" max="6424" width="3.6640625" customWidth="1"/>
    <col min="6425" max="6425" width="4.6640625" customWidth="1"/>
    <col min="6426" max="6426" width="5.6640625" customWidth="1"/>
    <col min="6657" max="6657" width="2.33203125" customWidth="1"/>
    <col min="6658" max="6658" width="5.44140625" customWidth="1"/>
    <col min="6659" max="6659" width="3.6640625" customWidth="1"/>
    <col min="6660" max="6660" width="4.6640625" customWidth="1"/>
    <col min="6661" max="6661" width="5.6640625" customWidth="1"/>
    <col min="6662" max="6662" width="3.6640625" customWidth="1"/>
    <col min="6663" max="6663" width="4.6640625" customWidth="1"/>
    <col min="6664" max="6664" width="5.6640625" customWidth="1"/>
    <col min="6665" max="6665" width="3.6640625" customWidth="1"/>
    <col min="6666" max="6666" width="4.6640625" customWidth="1"/>
    <col min="6667" max="6667" width="5.6640625" customWidth="1"/>
    <col min="6668" max="6668" width="3.6640625" customWidth="1"/>
    <col min="6669" max="6669" width="4.6640625" customWidth="1"/>
    <col min="6670" max="6670" width="5.6640625" customWidth="1"/>
    <col min="6671" max="6671" width="3.6640625" customWidth="1"/>
    <col min="6672" max="6672" width="4.6640625" customWidth="1"/>
    <col min="6673" max="6673" width="5.6640625" customWidth="1"/>
    <col min="6674" max="6674" width="3.6640625" customWidth="1"/>
    <col min="6675" max="6675" width="4.6640625" customWidth="1"/>
    <col min="6676" max="6676" width="5.6640625" customWidth="1"/>
    <col min="6677" max="6677" width="3.6640625" customWidth="1"/>
    <col min="6678" max="6678" width="4.6640625" customWidth="1"/>
    <col min="6679" max="6679" width="5.6640625" customWidth="1"/>
    <col min="6680" max="6680" width="3.6640625" customWidth="1"/>
    <col min="6681" max="6681" width="4.6640625" customWidth="1"/>
    <col min="6682" max="6682" width="5.6640625" customWidth="1"/>
    <col min="6913" max="6913" width="2.33203125" customWidth="1"/>
    <col min="6914" max="6914" width="5.44140625" customWidth="1"/>
    <col min="6915" max="6915" width="3.6640625" customWidth="1"/>
    <col min="6916" max="6916" width="4.6640625" customWidth="1"/>
    <col min="6917" max="6917" width="5.6640625" customWidth="1"/>
    <col min="6918" max="6918" width="3.6640625" customWidth="1"/>
    <col min="6919" max="6919" width="4.6640625" customWidth="1"/>
    <col min="6920" max="6920" width="5.6640625" customWidth="1"/>
    <col min="6921" max="6921" width="3.6640625" customWidth="1"/>
    <col min="6922" max="6922" width="4.6640625" customWidth="1"/>
    <col min="6923" max="6923" width="5.6640625" customWidth="1"/>
    <col min="6924" max="6924" width="3.6640625" customWidth="1"/>
    <col min="6925" max="6925" width="4.6640625" customWidth="1"/>
    <col min="6926" max="6926" width="5.6640625" customWidth="1"/>
    <col min="6927" max="6927" width="3.6640625" customWidth="1"/>
    <col min="6928" max="6928" width="4.6640625" customWidth="1"/>
    <col min="6929" max="6929" width="5.6640625" customWidth="1"/>
    <col min="6930" max="6930" width="3.6640625" customWidth="1"/>
    <col min="6931" max="6931" width="4.6640625" customWidth="1"/>
    <col min="6932" max="6932" width="5.6640625" customWidth="1"/>
    <col min="6933" max="6933" width="3.6640625" customWidth="1"/>
    <col min="6934" max="6934" width="4.6640625" customWidth="1"/>
    <col min="6935" max="6935" width="5.6640625" customWidth="1"/>
    <col min="6936" max="6936" width="3.6640625" customWidth="1"/>
    <col min="6937" max="6937" width="4.6640625" customWidth="1"/>
    <col min="6938" max="6938" width="5.6640625" customWidth="1"/>
    <col min="7169" max="7169" width="2.33203125" customWidth="1"/>
    <col min="7170" max="7170" width="5.44140625" customWidth="1"/>
    <col min="7171" max="7171" width="3.6640625" customWidth="1"/>
    <col min="7172" max="7172" width="4.6640625" customWidth="1"/>
    <col min="7173" max="7173" width="5.6640625" customWidth="1"/>
    <col min="7174" max="7174" width="3.6640625" customWidth="1"/>
    <col min="7175" max="7175" width="4.6640625" customWidth="1"/>
    <col min="7176" max="7176" width="5.6640625" customWidth="1"/>
    <col min="7177" max="7177" width="3.6640625" customWidth="1"/>
    <col min="7178" max="7178" width="4.6640625" customWidth="1"/>
    <col min="7179" max="7179" width="5.6640625" customWidth="1"/>
    <col min="7180" max="7180" width="3.6640625" customWidth="1"/>
    <col min="7181" max="7181" width="4.6640625" customWidth="1"/>
    <col min="7182" max="7182" width="5.6640625" customWidth="1"/>
    <col min="7183" max="7183" width="3.6640625" customWidth="1"/>
    <col min="7184" max="7184" width="4.6640625" customWidth="1"/>
    <col min="7185" max="7185" width="5.6640625" customWidth="1"/>
    <col min="7186" max="7186" width="3.6640625" customWidth="1"/>
    <col min="7187" max="7187" width="4.6640625" customWidth="1"/>
    <col min="7188" max="7188" width="5.6640625" customWidth="1"/>
    <col min="7189" max="7189" width="3.6640625" customWidth="1"/>
    <col min="7190" max="7190" width="4.6640625" customWidth="1"/>
    <col min="7191" max="7191" width="5.6640625" customWidth="1"/>
    <col min="7192" max="7192" width="3.6640625" customWidth="1"/>
    <col min="7193" max="7193" width="4.6640625" customWidth="1"/>
    <col min="7194" max="7194" width="5.6640625" customWidth="1"/>
    <col min="7425" max="7425" width="2.33203125" customWidth="1"/>
    <col min="7426" max="7426" width="5.44140625" customWidth="1"/>
    <col min="7427" max="7427" width="3.6640625" customWidth="1"/>
    <col min="7428" max="7428" width="4.6640625" customWidth="1"/>
    <col min="7429" max="7429" width="5.6640625" customWidth="1"/>
    <col min="7430" max="7430" width="3.6640625" customWidth="1"/>
    <col min="7431" max="7431" width="4.6640625" customWidth="1"/>
    <col min="7432" max="7432" width="5.6640625" customWidth="1"/>
    <col min="7433" max="7433" width="3.6640625" customWidth="1"/>
    <col min="7434" max="7434" width="4.6640625" customWidth="1"/>
    <col min="7435" max="7435" width="5.6640625" customWidth="1"/>
    <col min="7436" max="7436" width="3.6640625" customWidth="1"/>
    <col min="7437" max="7437" width="4.6640625" customWidth="1"/>
    <col min="7438" max="7438" width="5.6640625" customWidth="1"/>
    <col min="7439" max="7439" width="3.6640625" customWidth="1"/>
    <col min="7440" max="7440" width="4.6640625" customWidth="1"/>
    <col min="7441" max="7441" width="5.6640625" customWidth="1"/>
    <col min="7442" max="7442" width="3.6640625" customWidth="1"/>
    <col min="7443" max="7443" width="4.6640625" customWidth="1"/>
    <col min="7444" max="7444" width="5.6640625" customWidth="1"/>
    <col min="7445" max="7445" width="3.6640625" customWidth="1"/>
    <col min="7446" max="7446" width="4.6640625" customWidth="1"/>
    <col min="7447" max="7447" width="5.6640625" customWidth="1"/>
    <col min="7448" max="7448" width="3.6640625" customWidth="1"/>
    <col min="7449" max="7449" width="4.6640625" customWidth="1"/>
    <col min="7450" max="7450" width="5.6640625" customWidth="1"/>
    <col min="7681" max="7681" width="2.33203125" customWidth="1"/>
    <col min="7682" max="7682" width="5.44140625" customWidth="1"/>
    <col min="7683" max="7683" width="3.6640625" customWidth="1"/>
    <col min="7684" max="7684" width="4.6640625" customWidth="1"/>
    <col min="7685" max="7685" width="5.6640625" customWidth="1"/>
    <col min="7686" max="7686" width="3.6640625" customWidth="1"/>
    <col min="7687" max="7687" width="4.6640625" customWidth="1"/>
    <col min="7688" max="7688" width="5.6640625" customWidth="1"/>
    <col min="7689" max="7689" width="3.6640625" customWidth="1"/>
    <col min="7690" max="7690" width="4.6640625" customWidth="1"/>
    <col min="7691" max="7691" width="5.6640625" customWidth="1"/>
    <col min="7692" max="7692" width="3.6640625" customWidth="1"/>
    <col min="7693" max="7693" width="4.6640625" customWidth="1"/>
    <col min="7694" max="7694" width="5.6640625" customWidth="1"/>
    <col min="7695" max="7695" width="3.6640625" customWidth="1"/>
    <col min="7696" max="7696" width="4.6640625" customWidth="1"/>
    <col min="7697" max="7697" width="5.6640625" customWidth="1"/>
    <col min="7698" max="7698" width="3.6640625" customWidth="1"/>
    <col min="7699" max="7699" width="4.6640625" customWidth="1"/>
    <col min="7700" max="7700" width="5.6640625" customWidth="1"/>
    <col min="7701" max="7701" width="3.6640625" customWidth="1"/>
    <col min="7702" max="7702" width="4.6640625" customWidth="1"/>
    <col min="7703" max="7703" width="5.6640625" customWidth="1"/>
    <col min="7704" max="7704" width="3.6640625" customWidth="1"/>
    <col min="7705" max="7705" width="4.6640625" customWidth="1"/>
    <col min="7706" max="7706" width="5.6640625" customWidth="1"/>
    <col min="7937" max="7937" width="2.33203125" customWidth="1"/>
    <col min="7938" max="7938" width="5.44140625" customWidth="1"/>
    <col min="7939" max="7939" width="3.6640625" customWidth="1"/>
    <col min="7940" max="7940" width="4.6640625" customWidth="1"/>
    <col min="7941" max="7941" width="5.6640625" customWidth="1"/>
    <col min="7942" max="7942" width="3.6640625" customWidth="1"/>
    <col min="7943" max="7943" width="4.6640625" customWidth="1"/>
    <col min="7944" max="7944" width="5.6640625" customWidth="1"/>
    <col min="7945" max="7945" width="3.6640625" customWidth="1"/>
    <col min="7946" max="7946" width="4.6640625" customWidth="1"/>
    <col min="7947" max="7947" width="5.6640625" customWidth="1"/>
    <col min="7948" max="7948" width="3.6640625" customWidth="1"/>
    <col min="7949" max="7949" width="4.6640625" customWidth="1"/>
    <col min="7950" max="7950" width="5.6640625" customWidth="1"/>
    <col min="7951" max="7951" width="3.6640625" customWidth="1"/>
    <col min="7952" max="7952" width="4.6640625" customWidth="1"/>
    <col min="7953" max="7953" width="5.6640625" customWidth="1"/>
    <col min="7954" max="7954" width="3.6640625" customWidth="1"/>
    <col min="7955" max="7955" width="4.6640625" customWidth="1"/>
    <col min="7956" max="7956" width="5.6640625" customWidth="1"/>
    <col min="7957" max="7957" width="3.6640625" customWidth="1"/>
    <col min="7958" max="7958" width="4.6640625" customWidth="1"/>
    <col min="7959" max="7959" width="5.6640625" customWidth="1"/>
    <col min="7960" max="7960" width="3.6640625" customWidth="1"/>
    <col min="7961" max="7961" width="4.6640625" customWidth="1"/>
    <col min="7962" max="7962" width="5.6640625" customWidth="1"/>
    <col min="8193" max="8193" width="2.33203125" customWidth="1"/>
    <col min="8194" max="8194" width="5.44140625" customWidth="1"/>
    <col min="8195" max="8195" width="3.6640625" customWidth="1"/>
    <col min="8196" max="8196" width="4.6640625" customWidth="1"/>
    <col min="8197" max="8197" width="5.6640625" customWidth="1"/>
    <col min="8198" max="8198" width="3.6640625" customWidth="1"/>
    <col min="8199" max="8199" width="4.6640625" customWidth="1"/>
    <col min="8200" max="8200" width="5.6640625" customWidth="1"/>
    <col min="8201" max="8201" width="3.6640625" customWidth="1"/>
    <col min="8202" max="8202" width="4.6640625" customWidth="1"/>
    <col min="8203" max="8203" width="5.6640625" customWidth="1"/>
    <col min="8204" max="8204" width="3.6640625" customWidth="1"/>
    <col min="8205" max="8205" width="4.6640625" customWidth="1"/>
    <col min="8206" max="8206" width="5.6640625" customWidth="1"/>
    <col min="8207" max="8207" width="3.6640625" customWidth="1"/>
    <col min="8208" max="8208" width="4.6640625" customWidth="1"/>
    <col min="8209" max="8209" width="5.6640625" customWidth="1"/>
    <col min="8210" max="8210" width="3.6640625" customWidth="1"/>
    <col min="8211" max="8211" width="4.6640625" customWidth="1"/>
    <col min="8212" max="8212" width="5.6640625" customWidth="1"/>
    <col min="8213" max="8213" width="3.6640625" customWidth="1"/>
    <col min="8214" max="8214" width="4.6640625" customWidth="1"/>
    <col min="8215" max="8215" width="5.6640625" customWidth="1"/>
    <col min="8216" max="8216" width="3.6640625" customWidth="1"/>
    <col min="8217" max="8217" width="4.6640625" customWidth="1"/>
    <col min="8218" max="8218" width="5.6640625" customWidth="1"/>
    <col min="8449" max="8449" width="2.33203125" customWidth="1"/>
    <col min="8450" max="8450" width="5.44140625" customWidth="1"/>
    <col min="8451" max="8451" width="3.6640625" customWidth="1"/>
    <col min="8452" max="8452" width="4.6640625" customWidth="1"/>
    <col min="8453" max="8453" width="5.6640625" customWidth="1"/>
    <col min="8454" max="8454" width="3.6640625" customWidth="1"/>
    <col min="8455" max="8455" width="4.6640625" customWidth="1"/>
    <col min="8456" max="8456" width="5.6640625" customWidth="1"/>
    <col min="8457" max="8457" width="3.6640625" customWidth="1"/>
    <col min="8458" max="8458" width="4.6640625" customWidth="1"/>
    <col min="8459" max="8459" width="5.6640625" customWidth="1"/>
    <col min="8460" max="8460" width="3.6640625" customWidth="1"/>
    <col min="8461" max="8461" width="4.6640625" customWidth="1"/>
    <col min="8462" max="8462" width="5.6640625" customWidth="1"/>
    <col min="8463" max="8463" width="3.6640625" customWidth="1"/>
    <col min="8464" max="8464" width="4.6640625" customWidth="1"/>
    <col min="8465" max="8465" width="5.6640625" customWidth="1"/>
    <col min="8466" max="8466" width="3.6640625" customWidth="1"/>
    <col min="8467" max="8467" width="4.6640625" customWidth="1"/>
    <col min="8468" max="8468" width="5.6640625" customWidth="1"/>
    <col min="8469" max="8469" width="3.6640625" customWidth="1"/>
    <col min="8470" max="8470" width="4.6640625" customWidth="1"/>
    <col min="8471" max="8471" width="5.6640625" customWidth="1"/>
    <col min="8472" max="8472" width="3.6640625" customWidth="1"/>
    <col min="8473" max="8473" width="4.6640625" customWidth="1"/>
    <col min="8474" max="8474" width="5.6640625" customWidth="1"/>
    <col min="8705" max="8705" width="2.33203125" customWidth="1"/>
    <col min="8706" max="8706" width="5.44140625" customWidth="1"/>
    <col min="8707" max="8707" width="3.6640625" customWidth="1"/>
    <col min="8708" max="8708" width="4.6640625" customWidth="1"/>
    <col min="8709" max="8709" width="5.6640625" customWidth="1"/>
    <col min="8710" max="8710" width="3.6640625" customWidth="1"/>
    <col min="8711" max="8711" width="4.6640625" customWidth="1"/>
    <col min="8712" max="8712" width="5.6640625" customWidth="1"/>
    <col min="8713" max="8713" width="3.6640625" customWidth="1"/>
    <col min="8714" max="8714" width="4.6640625" customWidth="1"/>
    <col min="8715" max="8715" width="5.6640625" customWidth="1"/>
    <col min="8716" max="8716" width="3.6640625" customWidth="1"/>
    <col min="8717" max="8717" width="4.6640625" customWidth="1"/>
    <col min="8718" max="8718" width="5.6640625" customWidth="1"/>
    <col min="8719" max="8719" width="3.6640625" customWidth="1"/>
    <col min="8720" max="8720" width="4.6640625" customWidth="1"/>
    <col min="8721" max="8721" width="5.6640625" customWidth="1"/>
    <col min="8722" max="8722" width="3.6640625" customWidth="1"/>
    <col min="8723" max="8723" width="4.6640625" customWidth="1"/>
    <col min="8724" max="8724" width="5.6640625" customWidth="1"/>
    <col min="8725" max="8725" width="3.6640625" customWidth="1"/>
    <col min="8726" max="8726" width="4.6640625" customWidth="1"/>
    <col min="8727" max="8727" width="5.6640625" customWidth="1"/>
    <col min="8728" max="8728" width="3.6640625" customWidth="1"/>
    <col min="8729" max="8729" width="4.6640625" customWidth="1"/>
    <col min="8730" max="8730" width="5.6640625" customWidth="1"/>
    <col min="8961" max="8961" width="2.33203125" customWidth="1"/>
    <col min="8962" max="8962" width="5.44140625" customWidth="1"/>
    <col min="8963" max="8963" width="3.6640625" customWidth="1"/>
    <col min="8964" max="8964" width="4.6640625" customWidth="1"/>
    <col min="8965" max="8965" width="5.6640625" customWidth="1"/>
    <col min="8966" max="8966" width="3.6640625" customWidth="1"/>
    <col min="8967" max="8967" width="4.6640625" customWidth="1"/>
    <col min="8968" max="8968" width="5.6640625" customWidth="1"/>
    <col min="8969" max="8969" width="3.6640625" customWidth="1"/>
    <col min="8970" max="8970" width="4.6640625" customWidth="1"/>
    <col min="8971" max="8971" width="5.6640625" customWidth="1"/>
    <col min="8972" max="8972" width="3.6640625" customWidth="1"/>
    <col min="8973" max="8973" width="4.6640625" customWidth="1"/>
    <col min="8974" max="8974" width="5.6640625" customWidth="1"/>
    <col min="8975" max="8975" width="3.6640625" customWidth="1"/>
    <col min="8976" max="8976" width="4.6640625" customWidth="1"/>
    <col min="8977" max="8977" width="5.6640625" customWidth="1"/>
    <col min="8978" max="8978" width="3.6640625" customWidth="1"/>
    <col min="8979" max="8979" width="4.6640625" customWidth="1"/>
    <col min="8980" max="8980" width="5.6640625" customWidth="1"/>
    <col min="8981" max="8981" width="3.6640625" customWidth="1"/>
    <col min="8982" max="8982" width="4.6640625" customWidth="1"/>
    <col min="8983" max="8983" width="5.6640625" customWidth="1"/>
    <col min="8984" max="8984" width="3.6640625" customWidth="1"/>
    <col min="8985" max="8985" width="4.6640625" customWidth="1"/>
    <col min="8986" max="8986" width="5.6640625" customWidth="1"/>
    <col min="9217" max="9217" width="2.33203125" customWidth="1"/>
    <col min="9218" max="9218" width="5.44140625" customWidth="1"/>
    <col min="9219" max="9219" width="3.6640625" customWidth="1"/>
    <col min="9220" max="9220" width="4.6640625" customWidth="1"/>
    <col min="9221" max="9221" width="5.6640625" customWidth="1"/>
    <col min="9222" max="9222" width="3.6640625" customWidth="1"/>
    <col min="9223" max="9223" width="4.6640625" customWidth="1"/>
    <col min="9224" max="9224" width="5.6640625" customWidth="1"/>
    <col min="9225" max="9225" width="3.6640625" customWidth="1"/>
    <col min="9226" max="9226" width="4.6640625" customWidth="1"/>
    <col min="9227" max="9227" width="5.6640625" customWidth="1"/>
    <col min="9228" max="9228" width="3.6640625" customWidth="1"/>
    <col min="9229" max="9229" width="4.6640625" customWidth="1"/>
    <col min="9230" max="9230" width="5.6640625" customWidth="1"/>
    <col min="9231" max="9231" width="3.6640625" customWidth="1"/>
    <col min="9232" max="9232" width="4.6640625" customWidth="1"/>
    <col min="9233" max="9233" width="5.6640625" customWidth="1"/>
    <col min="9234" max="9234" width="3.6640625" customWidth="1"/>
    <col min="9235" max="9235" width="4.6640625" customWidth="1"/>
    <col min="9236" max="9236" width="5.6640625" customWidth="1"/>
    <col min="9237" max="9237" width="3.6640625" customWidth="1"/>
    <col min="9238" max="9238" width="4.6640625" customWidth="1"/>
    <col min="9239" max="9239" width="5.6640625" customWidth="1"/>
    <col min="9240" max="9240" width="3.6640625" customWidth="1"/>
    <col min="9241" max="9241" width="4.6640625" customWidth="1"/>
    <col min="9242" max="9242" width="5.6640625" customWidth="1"/>
    <col min="9473" max="9473" width="2.33203125" customWidth="1"/>
    <col min="9474" max="9474" width="5.44140625" customWidth="1"/>
    <col min="9475" max="9475" width="3.6640625" customWidth="1"/>
    <col min="9476" max="9476" width="4.6640625" customWidth="1"/>
    <col min="9477" max="9477" width="5.6640625" customWidth="1"/>
    <col min="9478" max="9478" width="3.6640625" customWidth="1"/>
    <col min="9479" max="9479" width="4.6640625" customWidth="1"/>
    <col min="9480" max="9480" width="5.6640625" customWidth="1"/>
    <col min="9481" max="9481" width="3.6640625" customWidth="1"/>
    <col min="9482" max="9482" width="4.6640625" customWidth="1"/>
    <col min="9483" max="9483" width="5.6640625" customWidth="1"/>
    <col min="9484" max="9484" width="3.6640625" customWidth="1"/>
    <col min="9485" max="9485" width="4.6640625" customWidth="1"/>
    <col min="9486" max="9486" width="5.6640625" customWidth="1"/>
    <col min="9487" max="9487" width="3.6640625" customWidth="1"/>
    <col min="9488" max="9488" width="4.6640625" customWidth="1"/>
    <col min="9489" max="9489" width="5.6640625" customWidth="1"/>
    <col min="9490" max="9490" width="3.6640625" customWidth="1"/>
    <col min="9491" max="9491" width="4.6640625" customWidth="1"/>
    <col min="9492" max="9492" width="5.6640625" customWidth="1"/>
    <col min="9493" max="9493" width="3.6640625" customWidth="1"/>
    <col min="9494" max="9494" width="4.6640625" customWidth="1"/>
    <col min="9495" max="9495" width="5.6640625" customWidth="1"/>
    <col min="9496" max="9496" width="3.6640625" customWidth="1"/>
    <col min="9497" max="9497" width="4.6640625" customWidth="1"/>
    <col min="9498" max="9498" width="5.6640625" customWidth="1"/>
    <col min="9729" max="9729" width="2.33203125" customWidth="1"/>
    <col min="9730" max="9730" width="5.44140625" customWidth="1"/>
    <col min="9731" max="9731" width="3.6640625" customWidth="1"/>
    <col min="9732" max="9732" width="4.6640625" customWidth="1"/>
    <col min="9733" max="9733" width="5.6640625" customWidth="1"/>
    <col min="9734" max="9734" width="3.6640625" customWidth="1"/>
    <col min="9735" max="9735" width="4.6640625" customWidth="1"/>
    <col min="9736" max="9736" width="5.6640625" customWidth="1"/>
    <col min="9737" max="9737" width="3.6640625" customWidth="1"/>
    <col min="9738" max="9738" width="4.6640625" customWidth="1"/>
    <col min="9739" max="9739" width="5.6640625" customWidth="1"/>
    <col min="9740" max="9740" width="3.6640625" customWidth="1"/>
    <col min="9741" max="9741" width="4.6640625" customWidth="1"/>
    <col min="9742" max="9742" width="5.6640625" customWidth="1"/>
    <col min="9743" max="9743" width="3.6640625" customWidth="1"/>
    <col min="9744" max="9744" width="4.6640625" customWidth="1"/>
    <col min="9745" max="9745" width="5.6640625" customWidth="1"/>
    <col min="9746" max="9746" width="3.6640625" customWidth="1"/>
    <col min="9747" max="9747" width="4.6640625" customWidth="1"/>
    <col min="9748" max="9748" width="5.6640625" customWidth="1"/>
    <col min="9749" max="9749" width="3.6640625" customWidth="1"/>
    <col min="9750" max="9750" width="4.6640625" customWidth="1"/>
    <col min="9751" max="9751" width="5.6640625" customWidth="1"/>
    <col min="9752" max="9752" width="3.6640625" customWidth="1"/>
    <col min="9753" max="9753" width="4.6640625" customWidth="1"/>
    <col min="9754" max="9754" width="5.6640625" customWidth="1"/>
    <col min="9985" max="9985" width="2.33203125" customWidth="1"/>
    <col min="9986" max="9986" width="5.44140625" customWidth="1"/>
    <col min="9987" max="9987" width="3.6640625" customWidth="1"/>
    <col min="9988" max="9988" width="4.6640625" customWidth="1"/>
    <col min="9989" max="9989" width="5.6640625" customWidth="1"/>
    <col min="9990" max="9990" width="3.6640625" customWidth="1"/>
    <col min="9991" max="9991" width="4.6640625" customWidth="1"/>
    <col min="9992" max="9992" width="5.6640625" customWidth="1"/>
    <col min="9993" max="9993" width="3.6640625" customWidth="1"/>
    <col min="9994" max="9994" width="4.6640625" customWidth="1"/>
    <col min="9995" max="9995" width="5.6640625" customWidth="1"/>
    <col min="9996" max="9996" width="3.6640625" customWidth="1"/>
    <col min="9997" max="9997" width="4.6640625" customWidth="1"/>
    <col min="9998" max="9998" width="5.6640625" customWidth="1"/>
    <col min="9999" max="9999" width="3.6640625" customWidth="1"/>
    <col min="10000" max="10000" width="4.6640625" customWidth="1"/>
    <col min="10001" max="10001" width="5.6640625" customWidth="1"/>
    <col min="10002" max="10002" width="3.6640625" customWidth="1"/>
    <col min="10003" max="10003" width="4.6640625" customWidth="1"/>
    <col min="10004" max="10004" width="5.6640625" customWidth="1"/>
    <col min="10005" max="10005" width="3.6640625" customWidth="1"/>
    <col min="10006" max="10006" width="4.6640625" customWidth="1"/>
    <col min="10007" max="10007" width="5.6640625" customWidth="1"/>
    <col min="10008" max="10008" width="3.6640625" customWidth="1"/>
    <col min="10009" max="10009" width="4.6640625" customWidth="1"/>
    <col min="10010" max="10010" width="5.6640625" customWidth="1"/>
    <col min="10241" max="10241" width="2.33203125" customWidth="1"/>
    <col min="10242" max="10242" width="5.44140625" customWidth="1"/>
    <col min="10243" max="10243" width="3.6640625" customWidth="1"/>
    <col min="10244" max="10244" width="4.6640625" customWidth="1"/>
    <col min="10245" max="10245" width="5.6640625" customWidth="1"/>
    <col min="10246" max="10246" width="3.6640625" customWidth="1"/>
    <col min="10247" max="10247" width="4.6640625" customWidth="1"/>
    <col min="10248" max="10248" width="5.6640625" customWidth="1"/>
    <col min="10249" max="10249" width="3.6640625" customWidth="1"/>
    <col min="10250" max="10250" width="4.6640625" customWidth="1"/>
    <col min="10251" max="10251" width="5.6640625" customWidth="1"/>
    <col min="10252" max="10252" width="3.6640625" customWidth="1"/>
    <col min="10253" max="10253" width="4.6640625" customWidth="1"/>
    <col min="10254" max="10254" width="5.6640625" customWidth="1"/>
    <col min="10255" max="10255" width="3.6640625" customWidth="1"/>
    <col min="10256" max="10256" width="4.6640625" customWidth="1"/>
    <col min="10257" max="10257" width="5.6640625" customWidth="1"/>
    <col min="10258" max="10258" width="3.6640625" customWidth="1"/>
    <col min="10259" max="10259" width="4.6640625" customWidth="1"/>
    <col min="10260" max="10260" width="5.6640625" customWidth="1"/>
    <col min="10261" max="10261" width="3.6640625" customWidth="1"/>
    <col min="10262" max="10262" width="4.6640625" customWidth="1"/>
    <col min="10263" max="10263" width="5.6640625" customWidth="1"/>
    <col min="10264" max="10264" width="3.6640625" customWidth="1"/>
    <col min="10265" max="10265" width="4.6640625" customWidth="1"/>
    <col min="10266" max="10266" width="5.6640625" customWidth="1"/>
    <col min="10497" max="10497" width="2.33203125" customWidth="1"/>
    <col min="10498" max="10498" width="5.44140625" customWidth="1"/>
    <col min="10499" max="10499" width="3.6640625" customWidth="1"/>
    <col min="10500" max="10500" width="4.6640625" customWidth="1"/>
    <col min="10501" max="10501" width="5.6640625" customWidth="1"/>
    <col min="10502" max="10502" width="3.6640625" customWidth="1"/>
    <col min="10503" max="10503" width="4.6640625" customWidth="1"/>
    <col min="10504" max="10504" width="5.6640625" customWidth="1"/>
    <col min="10505" max="10505" width="3.6640625" customWidth="1"/>
    <col min="10506" max="10506" width="4.6640625" customWidth="1"/>
    <col min="10507" max="10507" width="5.6640625" customWidth="1"/>
    <col min="10508" max="10508" width="3.6640625" customWidth="1"/>
    <col min="10509" max="10509" width="4.6640625" customWidth="1"/>
    <col min="10510" max="10510" width="5.6640625" customWidth="1"/>
    <col min="10511" max="10511" width="3.6640625" customWidth="1"/>
    <col min="10512" max="10512" width="4.6640625" customWidth="1"/>
    <col min="10513" max="10513" width="5.6640625" customWidth="1"/>
    <col min="10514" max="10514" width="3.6640625" customWidth="1"/>
    <col min="10515" max="10515" width="4.6640625" customWidth="1"/>
    <col min="10516" max="10516" width="5.6640625" customWidth="1"/>
    <col min="10517" max="10517" width="3.6640625" customWidth="1"/>
    <col min="10518" max="10518" width="4.6640625" customWidth="1"/>
    <col min="10519" max="10519" width="5.6640625" customWidth="1"/>
    <col min="10520" max="10520" width="3.6640625" customWidth="1"/>
    <col min="10521" max="10521" width="4.6640625" customWidth="1"/>
    <col min="10522" max="10522" width="5.6640625" customWidth="1"/>
    <col min="10753" max="10753" width="2.33203125" customWidth="1"/>
    <col min="10754" max="10754" width="5.44140625" customWidth="1"/>
    <col min="10755" max="10755" width="3.6640625" customWidth="1"/>
    <col min="10756" max="10756" width="4.6640625" customWidth="1"/>
    <col min="10757" max="10757" width="5.6640625" customWidth="1"/>
    <col min="10758" max="10758" width="3.6640625" customWidth="1"/>
    <col min="10759" max="10759" width="4.6640625" customWidth="1"/>
    <col min="10760" max="10760" width="5.6640625" customWidth="1"/>
    <col min="10761" max="10761" width="3.6640625" customWidth="1"/>
    <col min="10762" max="10762" width="4.6640625" customWidth="1"/>
    <col min="10763" max="10763" width="5.6640625" customWidth="1"/>
    <col min="10764" max="10764" width="3.6640625" customWidth="1"/>
    <col min="10765" max="10765" width="4.6640625" customWidth="1"/>
    <col min="10766" max="10766" width="5.6640625" customWidth="1"/>
    <col min="10767" max="10767" width="3.6640625" customWidth="1"/>
    <col min="10768" max="10768" width="4.6640625" customWidth="1"/>
    <col min="10769" max="10769" width="5.6640625" customWidth="1"/>
    <col min="10770" max="10770" width="3.6640625" customWidth="1"/>
    <col min="10771" max="10771" width="4.6640625" customWidth="1"/>
    <col min="10772" max="10772" width="5.6640625" customWidth="1"/>
    <col min="10773" max="10773" width="3.6640625" customWidth="1"/>
    <col min="10774" max="10774" width="4.6640625" customWidth="1"/>
    <col min="10775" max="10775" width="5.6640625" customWidth="1"/>
    <col min="10776" max="10776" width="3.6640625" customWidth="1"/>
    <col min="10777" max="10777" width="4.6640625" customWidth="1"/>
    <col min="10778" max="10778" width="5.6640625" customWidth="1"/>
    <col min="11009" max="11009" width="2.33203125" customWidth="1"/>
    <col min="11010" max="11010" width="5.44140625" customWidth="1"/>
    <col min="11011" max="11011" width="3.6640625" customWidth="1"/>
    <col min="11012" max="11012" width="4.6640625" customWidth="1"/>
    <col min="11013" max="11013" width="5.6640625" customWidth="1"/>
    <col min="11014" max="11014" width="3.6640625" customWidth="1"/>
    <col min="11015" max="11015" width="4.6640625" customWidth="1"/>
    <col min="11016" max="11016" width="5.6640625" customWidth="1"/>
    <col min="11017" max="11017" width="3.6640625" customWidth="1"/>
    <col min="11018" max="11018" width="4.6640625" customWidth="1"/>
    <col min="11019" max="11019" width="5.6640625" customWidth="1"/>
    <col min="11020" max="11020" width="3.6640625" customWidth="1"/>
    <col min="11021" max="11021" width="4.6640625" customWidth="1"/>
    <col min="11022" max="11022" width="5.6640625" customWidth="1"/>
    <col min="11023" max="11023" width="3.6640625" customWidth="1"/>
    <col min="11024" max="11024" width="4.6640625" customWidth="1"/>
    <col min="11025" max="11025" width="5.6640625" customWidth="1"/>
    <col min="11026" max="11026" width="3.6640625" customWidth="1"/>
    <col min="11027" max="11027" width="4.6640625" customWidth="1"/>
    <col min="11028" max="11028" width="5.6640625" customWidth="1"/>
    <col min="11029" max="11029" width="3.6640625" customWidth="1"/>
    <col min="11030" max="11030" width="4.6640625" customWidth="1"/>
    <col min="11031" max="11031" width="5.6640625" customWidth="1"/>
    <col min="11032" max="11032" width="3.6640625" customWidth="1"/>
    <col min="11033" max="11033" width="4.6640625" customWidth="1"/>
    <col min="11034" max="11034" width="5.6640625" customWidth="1"/>
    <col min="11265" max="11265" width="2.33203125" customWidth="1"/>
    <col min="11266" max="11266" width="5.44140625" customWidth="1"/>
    <col min="11267" max="11267" width="3.6640625" customWidth="1"/>
    <col min="11268" max="11268" width="4.6640625" customWidth="1"/>
    <col min="11269" max="11269" width="5.6640625" customWidth="1"/>
    <col min="11270" max="11270" width="3.6640625" customWidth="1"/>
    <col min="11271" max="11271" width="4.6640625" customWidth="1"/>
    <col min="11272" max="11272" width="5.6640625" customWidth="1"/>
    <col min="11273" max="11273" width="3.6640625" customWidth="1"/>
    <col min="11274" max="11274" width="4.6640625" customWidth="1"/>
    <col min="11275" max="11275" width="5.6640625" customWidth="1"/>
    <col min="11276" max="11276" width="3.6640625" customWidth="1"/>
    <col min="11277" max="11277" width="4.6640625" customWidth="1"/>
    <col min="11278" max="11278" width="5.6640625" customWidth="1"/>
    <col min="11279" max="11279" width="3.6640625" customWidth="1"/>
    <col min="11280" max="11280" width="4.6640625" customWidth="1"/>
    <col min="11281" max="11281" width="5.6640625" customWidth="1"/>
    <col min="11282" max="11282" width="3.6640625" customWidth="1"/>
    <col min="11283" max="11283" width="4.6640625" customWidth="1"/>
    <col min="11284" max="11284" width="5.6640625" customWidth="1"/>
    <col min="11285" max="11285" width="3.6640625" customWidth="1"/>
    <col min="11286" max="11286" width="4.6640625" customWidth="1"/>
    <col min="11287" max="11287" width="5.6640625" customWidth="1"/>
    <col min="11288" max="11288" width="3.6640625" customWidth="1"/>
    <col min="11289" max="11289" width="4.6640625" customWidth="1"/>
    <col min="11290" max="11290" width="5.6640625" customWidth="1"/>
    <col min="11521" max="11521" width="2.33203125" customWidth="1"/>
    <col min="11522" max="11522" width="5.44140625" customWidth="1"/>
    <col min="11523" max="11523" width="3.6640625" customWidth="1"/>
    <col min="11524" max="11524" width="4.6640625" customWidth="1"/>
    <col min="11525" max="11525" width="5.6640625" customWidth="1"/>
    <col min="11526" max="11526" width="3.6640625" customWidth="1"/>
    <col min="11527" max="11527" width="4.6640625" customWidth="1"/>
    <col min="11528" max="11528" width="5.6640625" customWidth="1"/>
    <col min="11529" max="11529" width="3.6640625" customWidth="1"/>
    <col min="11530" max="11530" width="4.6640625" customWidth="1"/>
    <col min="11531" max="11531" width="5.6640625" customWidth="1"/>
    <col min="11532" max="11532" width="3.6640625" customWidth="1"/>
    <col min="11533" max="11533" width="4.6640625" customWidth="1"/>
    <col min="11534" max="11534" width="5.6640625" customWidth="1"/>
    <col min="11535" max="11535" width="3.6640625" customWidth="1"/>
    <col min="11536" max="11536" width="4.6640625" customWidth="1"/>
    <col min="11537" max="11537" width="5.6640625" customWidth="1"/>
    <col min="11538" max="11538" width="3.6640625" customWidth="1"/>
    <col min="11539" max="11539" width="4.6640625" customWidth="1"/>
    <col min="11540" max="11540" width="5.6640625" customWidth="1"/>
    <col min="11541" max="11541" width="3.6640625" customWidth="1"/>
    <col min="11542" max="11542" width="4.6640625" customWidth="1"/>
    <col min="11543" max="11543" width="5.6640625" customWidth="1"/>
    <col min="11544" max="11544" width="3.6640625" customWidth="1"/>
    <col min="11545" max="11545" width="4.6640625" customWidth="1"/>
    <col min="11546" max="11546" width="5.6640625" customWidth="1"/>
    <col min="11777" max="11777" width="2.33203125" customWidth="1"/>
    <col min="11778" max="11778" width="5.44140625" customWidth="1"/>
    <col min="11779" max="11779" width="3.6640625" customWidth="1"/>
    <col min="11780" max="11780" width="4.6640625" customWidth="1"/>
    <col min="11781" max="11781" width="5.6640625" customWidth="1"/>
    <col min="11782" max="11782" width="3.6640625" customWidth="1"/>
    <col min="11783" max="11783" width="4.6640625" customWidth="1"/>
    <col min="11784" max="11784" width="5.6640625" customWidth="1"/>
    <col min="11785" max="11785" width="3.6640625" customWidth="1"/>
    <col min="11786" max="11786" width="4.6640625" customWidth="1"/>
    <col min="11787" max="11787" width="5.6640625" customWidth="1"/>
    <col min="11788" max="11788" width="3.6640625" customWidth="1"/>
    <col min="11789" max="11789" width="4.6640625" customWidth="1"/>
    <col min="11790" max="11790" width="5.6640625" customWidth="1"/>
    <col min="11791" max="11791" width="3.6640625" customWidth="1"/>
    <col min="11792" max="11792" width="4.6640625" customWidth="1"/>
    <col min="11793" max="11793" width="5.6640625" customWidth="1"/>
    <col min="11794" max="11794" width="3.6640625" customWidth="1"/>
    <col min="11795" max="11795" width="4.6640625" customWidth="1"/>
    <col min="11796" max="11796" width="5.6640625" customWidth="1"/>
    <col min="11797" max="11797" width="3.6640625" customWidth="1"/>
    <col min="11798" max="11798" width="4.6640625" customWidth="1"/>
    <col min="11799" max="11799" width="5.6640625" customWidth="1"/>
    <col min="11800" max="11800" width="3.6640625" customWidth="1"/>
    <col min="11801" max="11801" width="4.6640625" customWidth="1"/>
    <col min="11802" max="11802" width="5.6640625" customWidth="1"/>
    <col min="12033" max="12033" width="2.33203125" customWidth="1"/>
    <col min="12034" max="12034" width="5.44140625" customWidth="1"/>
    <col min="12035" max="12035" width="3.6640625" customWidth="1"/>
    <col min="12036" max="12036" width="4.6640625" customWidth="1"/>
    <col min="12037" max="12037" width="5.6640625" customWidth="1"/>
    <col min="12038" max="12038" width="3.6640625" customWidth="1"/>
    <col min="12039" max="12039" width="4.6640625" customWidth="1"/>
    <col min="12040" max="12040" width="5.6640625" customWidth="1"/>
    <col min="12041" max="12041" width="3.6640625" customWidth="1"/>
    <col min="12042" max="12042" width="4.6640625" customWidth="1"/>
    <col min="12043" max="12043" width="5.6640625" customWidth="1"/>
    <col min="12044" max="12044" width="3.6640625" customWidth="1"/>
    <col min="12045" max="12045" width="4.6640625" customWidth="1"/>
    <col min="12046" max="12046" width="5.6640625" customWidth="1"/>
    <col min="12047" max="12047" width="3.6640625" customWidth="1"/>
    <col min="12048" max="12048" width="4.6640625" customWidth="1"/>
    <col min="12049" max="12049" width="5.6640625" customWidth="1"/>
    <col min="12050" max="12050" width="3.6640625" customWidth="1"/>
    <col min="12051" max="12051" width="4.6640625" customWidth="1"/>
    <col min="12052" max="12052" width="5.6640625" customWidth="1"/>
    <col min="12053" max="12053" width="3.6640625" customWidth="1"/>
    <col min="12054" max="12054" width="4.6640625" customWidth="1"/>
    <col min="12055" max="12055" width="5.6640625" customWidth="1"/>
    <col min="12056" max="12056" width="3.6640625" customWidth="1"/>
    <col min="12057" max="12057" width="4.6640625" customWidth="1"/>
    <col min="12058" max="12058" width="5.6640625" customWidth="1"/>
    <col min="12289" max="12289" width="2.33203125" customWidth="1"/>
    <col min="12290" max="12290" width="5.44140625" customWidth="1"/>
    <col min="12291" max="12291" width="3.6640625" customWidth="1"/>
    <col min="12292" max="12292" width="4.6640625" customWidth="1"/>
    <col min="12293" max="12293" width="5.6640625" customWidth="1"/>
    <col min="12294" max="12294" width="3.6640625" customWidth="1"/>
    <col min="12295" max="12295" width="4.6640625" customWidth="1"/>
    <col min="12296" max="12296" width="5.6640625" customWidth="1"/>
    <col min="12297" max="12297" width="3.6640625" customWidth="1"/>
    <col min="12298" max="12298" width="4.6640625" customWidth="1"/>
    <col min="12299" max="12299" width="5.6640625" customWidth="1"/>
    <col min="12300" max="12300" width="3.6640625" customWidth="1"/>
    <col min="12301" max="12301" width="4.6640625" customWidth="1"/>
    <col min="12302" max="12302" width="5.6640625" customWidth="1"/>
    <col min="12303" max="12303" width="3.6640625" customWidth="1"/>
    <col min="12304" max="12304" width="4.6640625" customWidth="1"/>
    <col min="12305" max="12305" width="5.6640625" customWidth="1"/>
    <col min="12306" max="12306" width="3.6640625" customWidth="1"/>
    <col min="12307" max="12307" width="4.6640625" customWidth="1"/>
    <col min="12308" max="12308" width="5.6640625" customWidth="1"/>
    <col min="12309" max="12309" width="3.6640625" customWidth="1"/>
    <col min="12310" max="12310" width="4.6640625" customWidth="1"/>
    <col min="12311" max="12311" width="5.6640625" customWidth="1"/>
    <col min="12312" max="12312" width="3.6640625" customWidth="1"/>
    <col min="12313" max="12313" width="4.6640625" customWidth="1"/>
    <col min="12314" max="12314" width="5.6640625" customWidth="1"/>
    <col min="12545" max="12545" width="2.33203125" customWidth="1"/>
    <col min="12546" max="12546" width="5.44140625" customWidth="1"/>
    <col min="12547" max="12547" width="3.6640625" customWidth="1"/>
    <col min="12548" max="12548" width="4.6640625" customWidth="1"/>
    <col min="12549" max="12549" width="5.6640625" customWidth="1"/>
    <col min="12550" max="12550" width="3.6640625" customWidth="1"/>
    <col min="12551" max="12551" width="4.6640625" customWidth="1"/>
    <col min="12552" max="12552" width="5.6640625" customWidth="1"/>
    <col min="12553" max="12553" width="3.6640625" customWidth="1"/>
    <col min="12554" max="12554" width="4.6640625" customWidth="1"/>
    <col min="12555" max="12555" width="5.6640625" customWidth="1"/>
    <col min="12556" max="12556" width="3.6640625" customWidth="1"/>
    <col min="12557" max="12557" width="4.6640625" customWidth="1"/>
    <col min="12558" max="12558" width="5.6640625" customWidth="1"/>
    <col min="12559" max="12559" width="3.6640625" customWidth="1"/>
    <col min="12560" max="12560" width="4.6640625" customWidth="1"/>
    <col min="12561" max="12561" width="5.6640625" customWidth="1"/>
    <col min="12562" max="12562" width="3.6640625" customWidth="1"/>
    <col min="12563" max="12563" width="4.6640625" customWidth="1"/>
    <col min="12564" max="12564" width="5.6640625" customWidth="1"/>
    <col min="12565" max="12565" width="3.6640625" customWidth="1"/>
    <col min="12566" max="12566" width="4.6640625" customWidth="1"/>
    <col min="12567" max="12567" width="5.6640625" customWidth="1"/>
    <col min="12568" max="12568" width="3.6640625" customWidth="1"/>
    <col min="12569" max="12569" width="4.6640625" customWidth="1"/>
    <col min="12570" max="12570" width="5.6640625" customWidth="1"/>
    <col min="12801" max="12801" width="2.33203125" customWidth="1"/>
    <col min="12802" max="12802" width="5.44140625" customWidth="1"/>
    <col min="12803" max="12803" width="3.6640625" customWidth="1"/>
    <col min="12804" max="12804" width="4.6640625" customWidth="1"/>
    <col min="12805" max="12805" width="5.6640625" customWidth="1"/>
    <col min="12806" max="12806" width="3.6640625" customWidth="1"/>
    <col min="12807" max="12807" width="4.6640625" customWidth="1"/>
    <col min="12808" max="12808" width="5.6640625" customWidth="1"/>
    <col min="12809" max="12809" width="3.6640625" customWidth="1"/>
    <col min="12810" max="12810" width="4.6640625" customWidth="1"/>
    <col min="12811" max="12811" width="5.6640625" customWidth="1"/>
    <col min="12812" max="12812" width="3.6640625" customWidth="1"/>
    <col min="12813" max="12813" width="4.6640625" customWidth="1"/>
    <col min="12814" max="12814" width="5.6640625" customWidth="1"/>
    <col min="12815" max="12815" width="3.6640625" customWidth="1"/>
    <col min="12816" max="12816" width="4.6640625" customWidth="1"/>
    <col min="12817" max="12817" width="5.6640625" customWidth="1"/>
    <col min="12818" max="12818" width="3.6640625" customWidth="1"/>
    <col min="12819" max="12819" width="4.6640625" customWidth="1"/>
    <col min="12820" max="12820" width="5.6640625" customWidth="1"/>
    <col min="12821" max="12821" width="3.6640625" customWidth="1"/>
    <col min="12822" max="12822" width="4.6640625" customWidth="1"/>
    <col min="12823" max="12823" width="5.6640625" customWidth="1"/>
    <col min="12824" max="12824" width="3.6640625" customWidth="1"/>
    <col min="12825" max="12825" width="4.6640625" customWidth="1"/>
    <col min="12826" max="12826" width="5.6640625" customWidth="1"/>
    <col min="13057" max="13057" width="2.33203125" customWidth="1"/>
    <col min="13058" max="13058" width="5.44140625" customWidth="1"/>
    <col min="13059" max="13059" width="3.6640625" customWidth="1"/>
    <col min="13060" max="13060" width="4.6640625" customWidth="1"/>
    <col min="13061" max="13061" width="5.6640625" customWidth="1"/>
    <col min="13062" max="13062" width="3.6640625" customWidth="1"/>
    <col min="13063" max="13063" width="4.6640625" customWidth="1"/>
    <col min="13064" max="13064" width="5.6640625" customWidth="1"/>
    <col min="13065" max="13065" width="3.6640625" customWidth="1"/>
    <col min="13066" max="13066" width="4.6640625" customWidth="1"/>
    <col min="13067" max="13067" width="5.6640625" customWidth="1"/>
    <col min="13068" max="13068" width="3.6640625" customWidth="1"/>
    <col min="13069" max="13069" width="4.6640625" customWidth="1"/>
    <col min="13070" max="13070" width="5.6640625" customWidth="1"/>
    <col min="13071" max="13071" width="3.6640625" customWidth="1"/>
    <col min="13072" max="13072" width="4.6640625" customWidth="1"/>
    <col min="13073" max="13073" width="5.6640625" customWidth="1"/>
    <col min="13074" max="13074" width="3.6640625" customWidth="1"/>
    <col min="13075" max="13075" width="4.6640625" customWidth="1"/>
    <col min="13076" max="13076" width="5.6640625" customWidth="1"/>
    <col min="13077" max="13077" width="3.6640625" customWidth="1"/>
    <col min="13078" max="13078" width="4.6640625" customWidth="1"/>
    <col min="13079" max="13079" width="5.6640625" customWidth="1"/>
    <col min="13080" max="13080" width="3.6640625" customWidth="1"/>
    <col min="13081" max="13081" width="4.6640625" customWidth="1"/>
    <col min="13082" max="13082" width="5.6640625" customWidth="1"/>
    <col min="13313" max="13313" width="2.33203125" customWidth="1"/>
    <col min="13314" max="13314" width="5.44140625" customWidth="1"/>
    <col min="13315" max="13315" width="3.6640625" customWidth="1"/>
    <col min="13316" max="13316" width="4.6640625" customWidth="1"/>
    <col min="13317" max="13317" width="5.6640625" customWidth="1"/>
    <col min="13318" max="13318" width="3.6640625" customWidth="1"/>
    <col min="13319" max="13319" width="4.6640625" customWidth="1"/>
    <col min="13320" max="13320" width="5.6640625" customWidth="1"/>
    <col min="13321" max="13321" width="3.6640625" customWidth="1"/>
    <col min="13322" max="13322" width="4.6640625" customWidth="1"/>
    <col min="13323" max="13323" width="5.6640625" customWidth="1"/>
    <col min="13324" max="13324" width="3.6640625" customWidth="1"/>
    <col min="13325" max="13325" width="4.6640625" customWidth="1"/>
    <col min="13326" max="13326" width="5.6640625" customWidth="1"/>
    <col min="13327" max="13327" width="3.6640625" customWidth="1"/>
    <col min="13328" max="13328" width="4.6640625" customWidth="1"/>
    <col min="13329" max="13329" width="5.6640625" customWidth="1"/>
    <col min="13330" max="13330" width="3.6640625" customWidth="1"/>
    <col min="13331" max="13331" width="4.6640625" customWidth="1"/>
    <col min="13332" max="13332" width="5.6640625" customWidth="1"/>
    <col min="13333" max="13333" width="3.6640625" customWidth="1"/>
    <col min="13334" max="13334" width="4.6640625" customWidth="1"/>
    <col min="13335" max="13335" width="5.6640625" customWidth="1"/>
    <col min="13336" max="13336" width="3.6640625" customWidth="1"/>
    <col min="13337" max="13337" width="4.6640625" customWidth="1"/>
    <col min="13338" max="13338" width="5.6640625" customWidth="1"/>
    <col min="13569" max="13569" width="2.33203125" customWidth="1"/>
    <col min="13570" max="13570" width="5.44140625" customWidth="1"/>
    <col min="13571" max="13571" width="3.6640625" customWidth="1"/>
    <col min="13572" max="13572" width="4.6640625" customWidth="1"/>
    <col min="13573" max="13573" width="5.6640625" customWidth="1"/>
    <col min="13574" max="13574" width="3.6640625" customWidth="1"/>
    <col min="13575" max="13575" width="4.6640625" customWidth="1"/>
    <col min="13576" max="13576" width="5.6640625" customWidth="1"/>
    <col min="13577" max="13577" width="3.6640625" customWidth="1"/>
    <col min="13578" max="13578" width="4.6640625" customWidth="1"/>
    <col min="13579" max="13579" width="5.6640625" customWidth="1"/>
    <col min="13580" max="13580" width="3.6640625" customWidth="1"/>
    <col min="13581" max="13581" width="4.6640625" customWidth="1"/>
    <col min="13582" max="13582" width="5.6640625" customWidth="1"/>
    <col min="13583" max="13583" width="3.6640625" customWidth="1"/>
    <col min="13584" max="13584" width="4.6640625" customWidth="1"/>
    <col min="13585" max="13585" width="5.6640625" customWidth="1"/>
    <col min="13586" max="13586" width="3.6640625" customWidth="1"/>
    <col min="13587" max="13587" width="4.6640625" customWidth="1"/>
    <col min="13588" max="13588" width="5.6640625" customWidth="1"/>
    <col min="13589" max="13589" width="3.6640625" customWidth="1"/>
    <col min="13590" max="13590" width="4.6640625" customWidth="1"/>
    <col min="13591" max="13591" width="5.6640625" customWidth="1"/>
    <col min="13592" max="13592" width="3.6640625" customWidth="1"/>
    <col min="13593" max="13593" width="4.6640625" customWidth="1"/>
    <col min="13594" max="13594" width="5.6640625" customWidth="1"/>
    <col min="13825" max="13825" width="2.33203125" customWidth="1"/>
    <col min="13826" max="13826" width="5.44140625" customWidth="1"/>
    <col min="13827" max="13827" width="3.6640625" customWidth="1"/>
    <col min="13828" max="13828" width="4.6640625" customWidth="1"/>
    <col min="13829" max="13829" width="5.6640625" customWidth="1"/>
    <col min="13830" max="13830" width="3.6640625" customWidth="1"/>
    <col min="13831" max="13831" width="4.6640625" customWidth="1"/>
    <col min="13832" max="13832" width="5.6640625" customWidth="1"/>
    <col min="13833" max="13833" width="3.6640625" customWidth="1"/>
    <col min="13834" max="13834" width="4.6640625" customWidth="1"/>
    <col min="13835" max="13835" width="5.6640625" customWidth="1"/>
    <col min="13836" max="13836" width="3.6640625" customWidth="1"/>
    <col min="13837" max="13837" width="4.6640625" customWidth="1"/>
    <col min="13838" max="13838" width="5.6640625" customWidth="1"/>
    <col min="13839" max="13839" width="3.6640625" customWidth="1"/>
    <col min="13840" max="13840" width="4.6640625" customWidth="1"/>
    <col min="13841" max="13841" width="5.6640625" customWidth="1"/>
    <col min="13842" max="13842" width="3.6640625" customWidth="1"/>
    <col min="13843" max="13843" width="4.6640625" customWidth="1"/>
    <col min="13844" max="13844" width="5.6640625" customWidth="1"/>
    <col min="13845" max="13845" width="3.6640625" customWidth="1"/>
    <col min="13846" max="13846" width="4.6640625" customWidth="1"/>
    <col min="13847" max="13847" width="5.6640625" customWidth="1"/>
    <col min="13848" max="13848" width="3.6640625" customWidth="1"/>
    <col min="13849" max="13849" width="4.6640625" customWidth="1"/>
    <col min="13850" max="13850" width="5.6640625" customWidth="1"/>
    <col min="14081" max="14081" width="2.33203125" customWidth="1"/>
    <col min="14082" max="14082" width="5.44140625" customWidth="1"/>
    <col min="14083" max="14083" width="3.6640625" customWidth="1"/>
    <col min="14084" max="14084" width="4.6640625" customWidth="1"/>
    <col min="14085" max="14085" width="5.6640625" customWidth="1"/>
    <col min="14086" max="14086" width="3.6640625" customWidth="1"/>
    <col min="14087" max="14087" width="4.6640625" customWidth="1"/>
    <col min="14088" max="14088" width="5.6640625" customWidth="1"/>
    <col min="14089" max="14089" width="3.6640625" customWidth="1"/>
    <col min="14090" max="14090" width="4.6640625" customWidth="1"/>
    <col min="14091" max="14091" width="5.6640625" customWidth="1"/>
    <col min="14092" max="14092" width="3.6640625" customWidth="1"/>
    <col min="14093" max="14093" width="4.6640625" customWidth="1"/>
    <col min="14094" max="14094" width="5.6640625" customWidth="1"/>
    <col min="14095" max="14095" width="3.6640625" customWidth="1"/>
    <col min="14096" max="14096" width="4.6640625" customWidth="1"/>
    <col min="14097" max="14097" width="5.6640625" customWidth="1"/>
    <col min="14098" max="14098" width="3.6640625" customWidth="1"/>
    <col min="14099" max="14099" width="4.6640625" customWidth="1"/>
    <col min="14100" max="14100" width="5.6640625" customWidth="1"/>
    <col min="14101" max="14101" width="3.6640625" customWidth="1"/>
    <col min="14102" max="14102" width="4.6640625" customWidth="1"/>
    <col min="14103" max="14103" width="5.6640625" customWidth="1"/>
    <col min="14104" max="14104" width="3.6640625" customWidth="1"/>
    <col min="14105" max="14105" width="4.6640625" customWidth="1"/>
    <col min="14106" max="14106" width="5.6640625" customWidth="1"/>
    <col min="14337" max="14337" width="2.33203125" customWidth="1"/>
    <col min="14338" max="14338" width="5.44140625" customWidth="1"/>
    <col min="14339" max="14339" width="3.6640625" customWidth="1"/>
    <col min="14340" max="14340" width="4.6640625" customWidth="1"/>
    <col min="14341" max="14341" width="5.6640625" customWidth="1"/>
    <col min="14342" max="14342" width="3.6640625" customWidth="1"/>
    <col min="14343" max="14343" width="4.6640625" customWidth="1"/>
    <col min="14344" max="14344" width="5.6640625" customWidth="1"/>
    <col min="14345" max="14345" width="3.6640625" customWidth="1"/>
    <col min="14346" max="14346" width="4.6640625" customWidth="1"/>
    <col min="14347" max="14347" width="5.6640625" customWidth="1"/>
    <col min="14348" max="14348" width="3.6640625" customWidth="1"/>
    <col min="14349" max="14349" width="4.6640625" customWidth="1"/>
    <col min="14350" max="14350" width="5.6640625" customWidth="1"/>
    <col min="14351" max="14351" width="3.6640625" customWidth="1"/>
    <col min="14352" max="14352" width="4.6640625" customWidth="1"/>
    <col min="14353" max="14353" width="5.6640625" customWidth="1"/>
    <col min="14354" max="14354" width="3.6640625" customWidth="1"/>
    <col min="14355" max="14355" width="4.6640625" customWidth="1"/>
    <col min="14356" max="14356" width="5.6640625" customWidth="1"/>
    <col min="14357" max="14357" width="3.6640625" customWidth="1"/>
    <col min="14358" max="14358" width="4.6640625" customWidth="1"/>
    <col min="14359" max="14359" width="5.6640625" customWidth="1"/>
    <col min="14360" max="14360" width="3.6640625" customWidth="1"/>
    <col min="14361" max="14361" width="4.6640625" customWidth="1"/>
    <col min="14362" max="14362" width="5.6640625" customWidth="1"/>
    <col min="14593" max="14593" width="2.33203125" customWidth="1"/>
    <col min="14594" max="14594" width="5.44140625" customWidth="1"/>
    <col min="14595" max="14595" width="3.6640625" customWidth="1"/>
    <col min="14596" max="14596" width="4.6640625" customWidth="1"/>
    <col min="14597" max="14597" width="5.6640625" customWidth="1"/>
    <col min="14598" max="14598" width="3.6640625" customWidth="1"/>
    <col min="14599" max="14599" width="4.6640625" customWidth="1"/>
    <col min="14600" max="14600" width="5.6640625" customWidth="1"/>
    <col min="14601" max="14601" width="3.6640625" customWidth="1"/>
    <col min="14602" max="14602" width="4.6640625" customWidth="1"/>
    <col min="14603" max="14603" width="5.6640625" customWidth="1"/>
    <col min="14604" max="14604" width="3.6640625" customWidth="1"/>
    <col min="14605" max="14605" width="4.6640625" customWidth="1"/>
    <col min="14606" max="14606" width="5.6640625" customWidth="1"/>
    <col min="14607" max="14607" width="3.6640625" customWidth="1"/>
    <col min="14608" max="14608" width="4.6640625" customWidth="1"/>
    <col min="14609" max="14609" width="5.6640625" customWidth="1"/>
    <col min="14610" max="14610" width="3.6640625" customWidth="1"/>
    <col min="14611" max="14611" width="4.6640625" customWidth="1"/>
    <col min="14612" max="14612" width="5.6640625" customWidth="1"/>
    <col min="14613" max="14613" width="3.6640625" customWidth="1"/>
    <col min="14614" max="14614" width="4.6640625" customWidth="1"/>
    <col min="14615" max="14615" width="5.6640625" customWidth="1"/>
    <col min="14616" max="14616" width="3.6640625" customWidth="1"/>
    <col min="14617" max="14617" width="4.6640625" customWidth="1"/>
    <col min="14618" max="14618" width="5.6640625" customWidth="1"/>
    <col min="14849" max="14849" width="2.33203125" customWidth="1"/>
    <col min="14850" max="14850" width="5.44140625" customWidth="1"/>
    <col min="14851" max="14851" width="3.6640625" customWidth="1"/>
    <col min="14852" max="14852" width="4.6640625" customWidth="1"/>
    <col min="14853" max="14853" width="5.6640625" customWidth="1"/>
    <col min="14854" max="14854" width="3.6640625" customWidth="1"/>
    <col min="14855" max="14855" width="4.6640625" customWidth="1"/>
    <col min="14856" max="14856" width="5.6640625" customWidth="1"/>
    <col min="14857" max="14857" width="3.6640625" customWidth="1"/>
    <col min="14858" max="14858" width="4.6640625" customWidth="1"/>
    <col min="14859" max="14859" width="5.6640625" customWidth="1"/>
    <col min="14860" max="14860" width="3.6640625" customWidth="1"/>
    <col min="14861" max="14861" width="4.6640625" customWidth="1"/>
    <col min="14862" max="14862" width="5.6640625" customWidth="1"/>
    <col min="14863" max="14863" width="3.6640625" customWidth="1"/>
    <col min="14864" max="14864" width="4.6640625" customWidth="1"/>
    <col min="14865" max="14865" width="5.6640625" customWidth="1"/>
    <col min="14866" max="14866" width="3.6640625" customWidth="1"/>
    <col min="14867" max="14867" width="4.6640625" customWidth="1"/>
    <col min="14868" max="14868" width="5.6640625" customWidth="1"/>
    <col min="14869" max="14869" width="3.6640625" customWidth="1"/>
    <col min="14870" max="14870" width="4.6640625" customWidth="1"/>
    <col min="14871" max="14871" width="5.6640625" customWidth="1"/>
    <col min="14872" max="14872" width="3.6640625" customWidth="1"/>
    <col min="14873" max="14873" width="4.6640625" customWidth="1"/>
    <col min="14874" max="14874" width="5.6640625" customWidth="1"/>
    <col min="15105" max="15105" width="2.33203125" customWidth="1"/>
    <col min="15106" max="15106" width="5.44140625" customWidth="1"/>
    <col min="15107" max="15107" width="3.6640625" customWidth="1"/>
    <col min="15108" max="15108" width="4.6640625" customWidth="1"/>
    <col min="15109" max="15109" width="5.6640625" customWidth="1"/>
    <col min="15110" max="15110" width="3.6640625" customWidth="1"/>
    <col min="15111" max="15111" width="4.6640625" customWidth="1"/>
    <col min="15112" max="15112" width="5.6640625" customWidth="1"/>
    <col min="15113" max="15113" width="3.6640625" customWidth="1"/>
    <col min="15114" max="15114" width="4.6640625" customWidth="1"/>
    <col min="15115" max="15115" width="5.6640625" customWidth="1"/>
    <col min="15116" max="15116" width="3.6640625" customWidth="1"/>
    <col min="15117" max="15117" width="4.6640625" customWidth="1"/>
    <col min="15118" max="15118" width="5.6640625" customWidth="1"/>
    <col min="15119" max="15119" width="3.6640625" customWidth="1"/>
    <col min="15120" max="15120" width="4.6640625" customWidth="1"/>
    <col min="15121" max="15121" width="5.6640625" customWidth="1"/>
    <col min="15122" max="15122" width="3.6640625" customWidth="1"/>
    <col min="15123" max="15123" width="4.6640625" customWidth="1"/>
    <col min="15124" max="15124" width="5.6640625" customWidth="1"/>
    <col min="15125" max="15125" width="3.6640625" customWidth="1"/>
    <col min="15126" max="15126" width="4.6640625" customWidth="1"/>
    <col min="15127" max="15127" width="5.6640625" customWidth="1"/>
    <col min="15128" max="15128" width="3.6640625" customWidth="1"/>
    <col min="15129" max="15129" width="4.6640625" customWidth="1"/>
    <col min="15130" max="15130" width="5.6640625" customWidth="1"/>
    <col min="15361" max="15361" width="2.33203125" customWidth="1"/>
    <col min="15362" max="15362" width="5.44140625" customWidth="1"/>
    <col min="15363" max="15363" width="3.6640625" customWidth="1"/>
    <col min="15364" max="15364" width="4.6640625" customWidth="1"/>
    <col min="15365" max="15365" width="5.6640625" customWidth="1"/>
    <col min="15366" max="15366" width="3.6640625" customWidth="1"/>
    <col min="15367" max="15367" width="4.6640625" customWidth="1"/>
    <col min="15368" max="15368" width="5.6640625" customWidth="1"/>
    <col min="15369" max="15369" width="3.6640625" customWidth="1"/>
    <col min="15370" max="15370" width="4.6640625" customWidth="1"/>
    <col min="15371" max="15371" width="5.6640625" customWidth="1"/>
    <col min="15372" max="15372" width="3.6640625" customWidth="1"/>
    <col min="15373" max="15373" width="4.6640625" customWidth="1"/>
    <col min="15374" max="15374" width="5.6640625" customWidth="1"/>
    <col min="15375" max="15375" width="3.6640625" customWidth="1"/>
    <col min="15376" max="15376" width="4.6640625" customWidth="1"/>
    <col min="15377" max="15377" width="5.6640625" customWidth="1"/>
    <col min="15378" max="15378" width="3.6640625" customWidth="1"/>
    <col min="15379" max="15379" width="4.6640625" customWidth="1"/>
    <col min="15380" max="15380" width="5.6640625" customWidth="1"/>
    <col min="15381" max="15381" width="3.6640625" customWidth="1"/>
    <col min="15382" max="15382" width="4.6640625" customWidth="1"/>
    <col min="15383" max="15383" width="5.6640625" customWidth="1"/>
    <col min="15384" max="15384" width="3.6640625" customWidth="1"/>
    <col min="15385" max="15385" width="4.6640625" customWidth="1"/>
    <col min="15386" max="15386" width="5.6640625" customWidth="1"/>
    <col min="15617" max="15617" width="2.33203125" customWidth="1"/>
    <col min="15618" max="15618" width="5.44140625" customWidth="1"/>
    <col min="15619" max="15619" width="3.6640625" customWidth="1"/>
    <col min="15620" max="15620" width="4.6640625" customWidth="1"/>
    <col min="15621" max="15621" width="5.6640625" customWidth="1"/>
    <col min="15622" max="15622" width="3.6640625" customWidth="1"/>
    <col min="15623" max="15623" width="4.6640625" customWidth="1"/>
    <col min="15624" max="15624" width="5.6640625" customWidth="1"/>
    <col min="15625" max="15625" width="3.6640625" customWidth="1"/>
    <col min="15626" max="15626" width="4.6640625" customWidth="1"/>
    <col min="15627" max="15627" width="5.6640625" customWidth="1"/>
    <col min="15628" max="15628" width="3.6640625" customWidth="1"/>
    <col min="15629" max="15629" width="4.6640625" customWidth="1"/>
    <col min="15630" max="15630" width="5.6640625" customWidth="1"/>
    <col min="15631" max="15631" width="3.6640625" customWidth="1"/>
    <col min="15632" max="15632" width="4.6640625" customWidth="1"/>
    <col min="15633" max="15633" width="5.6640625" customWidth="1"/>
    <col min="15634" max="15634" width="3.6640625" customWidth="1"/>
    <col min="15635" max="15635" width="4.6640625" customWidth="1"/>
    <col min="15636" max="15636" width="5.6640625" customWidth="1"/>
    <col min="15637" max="15637" width="3.6640625" customWidth="1"/>
    <col min="15638" max="15638" width="4.6640625" customWidth="1"/>
    <col min="15639" max="15639" width="5.6640625" customWidth="1"/>
    <col min="15640" max="15640" width="3.6640625" customWidth="1"/>
    <col min="15641" max="15641" width="4.6640625" customWidth="1"/>
    <col min="15642" max="15642" width="5.6640625" customWidth="1"/>
    <col min="15873" max="15873" width="2.33203125" customWidth="1"/>
    <col min="15874" max="15874" width="5.44140625" customWidth="1"/>
    <col min="15875" max="15875" width="3.6640625" customWidth="1"/>
    <col min="15876" max="15876" width="4.6640625" customWidth="1"/>
    <col min="15877" max="15877" width="5.6640625" customWidth="1"/>
    <col min="15878" max="15878" width="3.6640625" customWidth="1"/>
    <col min="15879" max="15879" width="4.6640625" customWidth="1"/>
    <col min="15880" max="15880" width="5.6640625" customWidth="1"/>
    <col min="15881" max="15881" width="3.6640625" customWidth="1"/>
    <col min="15882" max="15882" width="4.6640625" customWidth="1"/>
    <col min="15883" max="15883" width="5.6640625" customWidth="1"/>
    <col min="15884" max="15884" width="3.6640625" customWidth="1"/>
    <col min="15885" max="15885" width="4.6640625" customWidth="1"/>
    <col min="15886" max="15886" width="5.6640625" customWidth="1"/>
    <col min="15887" max="15887" width="3.6640625" customWidth="1"/>
    <col min="15888" max="15888" width="4.6640625" customWidth="1"/>
    <col min="15889" max="15889" width="5.6640625" customWidth="1"/>
    <col min="15890" max="15890" width="3.6640625" customWidth="1"/>
    <col min="15891" max="15891" width="4.6640625" customWidth="1"/>
    <col min="15892" max="15892" width="5.6640625" customWidth="1"/>
    <col min="15893" max="15893" width="3.6640625" customWidth="1"/>
    <col min="15894" max="15894" width="4.6640625" customWidth="1"/>
    <col min="15895" max="15895" width="5.6640625" customWidth="1"/>
    <col min="15896" max="15896" width="3.6640625" customWidth="1"/>
    <col min="15897" max="15897" width="4.6640625" customWidth="1"/>
    <col min="15898" max="15898" width="5.6640625" customWidth="1"/>
    <col min="16129" max="16129" width="2.33203125" customWidth="1"/>
    <col min="16130" max="16130" width="5.44140625" customWidth="1"/>
    <col min="16131" max="16131" width="3.6640625" customWidth="1"/>
    <col min="16132" max="16132" width="4.6640625" customWidth="1"/>
    <col min="16133" max="16133" width="5.6640625" customWidth="1"/>
    <col min="16134" max="16134" width="3.6640625" customWidth="1"/>
    <col min="16135" max="16135" width="4.6640625" customWidth="1"/>
    <col min="16136" max="16136" width="5.6640625" customWidth="1"/>
    <col min="16137" max="16137" width="3.6640625" customWidth="1"/>
    <col min="16138" max="16138" width="4.6640625" customWidth="1"/>
    <col min="16139" max="16139" width="5.6640625" customWidth="1"/>
    <col min="16140" max="16140" width="3.6640625" customWidth="1"/>
    <col min="16141" max="16141" width="4.6640625" customWidth="1"/>
    <col min="16142" max="16142" width="5.6640625" customWidth="1"/>
    <col min="16143" max="16143" width="3.6640625" customWidth="1"/>
    <col min="16144" max="16144" width="4.6640625" customWidth="1"/>
    <col min="16145" max="16145" width="5.6640625" customWidth="1"/>
    <col min="16146" max="16146" width="3.6640625" customWidth="1"/>
    <col min="16147" max="16147" width="4.6640625" customWidth="1"/>
    <col min="16148" max="16148" width="5.6640625" customWidth="1"/>
    <col min="16149" max="16149" width="3.6640625" customWidth="1"/>
    <col min="16150" max="16150" width="4.6640625" customWidth="1"/>
    <col min="16151" max="16151" width="5.6640625" customWidth="1"/>
    <col min="16152" max="16152" width="3.6640625" customWidth="1"/>
    <col min="16153" max="16153" width="4.6640625" customWidth="1"/>
    <col min="16154" max="16154" width="5.6640625" customWidth="1"/>
  </cols>
  <sheetData>
    <row r="1" spans="1:26">
      <c r="A1" s="43"/>
    </row>
    <row r="2" spans="1:26" s="9" customFormat="1" ht="45" customHeight="1" thickBot="1">
      <c r="A2" s="43"/>
      <c r="B2" s="10"/>
      <c r="C2" s="10"/>
      <c r="D2" s="10"/>
      <c r="E2" s="125" t="s">
        <v>45</v>
      </c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40" t="s">
        <v>20</v>
      </c>
      <c r="V2" s="40"/>
      <c r="W2" s="40"/>
      <c r="X2" s="40"/>
      <c r="Y2" s="40"/>
      <c r="Z2" s="40"/>
    </row>
    <row r="3" spans="1:26" s="9" customFormat="1" ht="14.25" thickTop="1">
      <c r="A3" s="43"/>
      <c r="B3" s="132" t="s">
        <v>41</v>
      </c>
      <c r="C3" s="132"/>
      <c r="D3" s="10"/>
      <c r="E3" s="72"/>
      <c r="F3" s="127" t="s">
        <v>46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72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6</v>
      </c>
      <c r="C5" s="2"/>
      <c r="D5" s="3" t="s">
        <v>7</v>
      </c>
      <c r="E5" s="4"/>
      <c r="F5" s="2"/>
      <c r="G5" s="3" t="s">
        <v>11</v>
      </c>
      <c r="H5" s="4"/>
      <c r="I5" s="2"/>
      <c r="J5" s="3" t="s">
        <v>0</v>
      </c>
      <c r="K5" s="4"/>
      <c r="L5" s="2"/>
      <c r="M5" s="3" t="s">
        <v>13</v>
      </c>
      <c r="N5" s="4"/>
      <c r="O5" s="2"/>
      <c r="P5" s="3" t="s">
        <v>1</v>
      </c>
      <c r="Q5" s="4"/>
      <c r="R5" s="2"/>
      <c r="S5" s="3" t="s">
        <v>2</v>
      </c>
      <c r="T5" s="4"/>
      <c r="U5" s="2"/>
      <c r="V5" s="3" t="s">
        <v>14</v>
      </c>
      <c r="W5" s="4"/>
      <c r="X5" s="2"/>
      <c r="Y5" s="3" t="s">
        <v>8</v>
      </c>
      <c r="Z5" s="4"/>
    </row>
    <row r="6" spans="1:26" ht="14.25" thickBot="1">
      <c r="B6" s="6" t="s">
        <v>21</v>
      </c>
      <c r="C6" s="5" t="s">
        <v>3</v>
      </c>
      <c r="D6" s="5" t="s">
        <v>9</v>
      </c>
      <c r="E6" s="5" t="s">
        <v>4</v>
      </c>
      <c r="F6" s="5" t="s">
        <v>3</v>
      </c>
      <c r="G6" s="5" t="s">
        <v>9</v>
      </c>
      <c r="H6" s="5" t="s">
        <v>4</v>
      </c>
      <c r="I6" s="5" t="s">
        <v>3</v>
      </c>
      <c r="J6" s="5" t="s">
        <v>9</v>
      </c>
      <c r="K6" s="5" t="s">
        <v>4</v>
      </c>
      <c r="L6" s="5" t="s">
        <v>3</v>
      </c>
      <c r="M6" s="5" t="s">
        <v>9</v>
      </c>
      <c r="N6" s="5" t="s">
        <v>4</v>
      </c>
      <c r="O6" s="5" t="s">
        <v>3</v>
      </c>
      <c r="P6" s="5" t="s">
        <v>9</v>
      </c>
      <c r="Q6" s="5" t="s">
        <v>4</v>
      </c>
      <c r="R6" s="5" t="s">
        <v>3</v>
      </c>
      <c r="S6" s="5" t="s">
        <v>9</v>
      </c>
      <c r="T6" s="5" t="s">
        <v>4</v>
      </c>
      <c r="U6" s="5" t="s">
        <v>3</v>
      </c>
      <c r="V6" s="5" t="s">
        <v>9</v>
      </c>
      <c r="W6" s="5" t="s">
        <v>4</v>
      </c>
      <c r="X6" s="5" t="s">
        <v>3</v>
      </c>
      <c r="Y6" s="5" t="s">
        <v>9</v>
      </c>
      <c r="Z6" s="5" t="s">
        <v>4</v>
      </c>
    </row>
    <row r="7" spans="1:26" s="55" customFormat="1" ht="13.5" customHeight="1" thickTop="1">
      <c r="A7" s="129">
        <v>2</v>
      </c>
      <c r="B7" s="13" t="s">
        <v>15</v>
      </c>
      <c r="C7" s="52" t="str">
        <f>[15]결승기록지!$C$11</f>
        <v>조익환</v>
      </c>
      <c r="D7" s="53" t="str">
        <f>[15]결승기록지!$E$11</f>
        <v>유신고</v>
      </c>
      <c r="E7" s="27" t="str">
        <f>[15]결승기록지!$F$11</f>
        <v>10.79</v>
      </c>
      <c r="F7" s="52" t="str">
        <f>[15]결승기록지!$C$12</f>
        <v>이승복</v>
      </c>
      <c r="G7" s="53" t="str">
        <f>[15]결승기록지!$E$12</f>
        <v>용인고</v>
      </c>
      <c r="H7" s="27" t="str">
        <f>[15]결승기록지!$F$12</f>
        <v>10.82</v>
      </c>
      <c r="I7" s="52" t="str">
        <f>[15]결승기록지!$C$13</f>
        <v>최현수</v>
      </c>
      <c r="J7" s="53" t="str">
        <f>[15]결승기록지!$E$13</f>
        <v>경복고</v>
      </c>
      <c r="K7" s="27" t="str">
        <f>[15]결승기록지!$F$13</f>
        <v>10.83</v>
      </c>
      <c r="L7" s="52" t="str">
        <f>[15]결승기록지!$C$14</f>
        <v>이지훈</v>
      </c>
      <c r="M7" s="53" t="str">
        <f>[15]결승기록지!$E$14</f>
        <v>경기체육고</v>
      </c>
      <c r="N7" s="27" t="str">
        <f>[15]결승기록지!$F$14</f>
        <v>10.85</v>
      </c>
      <c r="O7" s="52" t="str">
        <f>[15]결승기록지!$C$15</f>
        <v>김은섭</v>
      </c>
      <c r="P7" s="53" t="str">
        <f>[15]결승기록지!$E$15</f>
        <v>서울체육고</v>
      </c>
      <c r="Q7" s="27" t="str">
        <f>[15]결승기록지!$F$15</f>
        <v>10.85</v>
      </c>
      <c r="R7" s="52" t="str">
        <f>[15]결승기록지!$C$16</f>
        <v>임성민</v>
      </c>
      <c r="S7" s="53" t="str">
        <f>[15]결승기록지!$E$16</f>
        <v>부산사대부설고</v>
      </c>
      <c r="T7" s="27" t="str">
        <f>[15]결승기록지!$F$16</f>
        <v>10.85</v>
      </c>
      <c r="U7" s="52"/>
      <c r="V7" s="53"/>
      <c r="W7" s="27"/>
      <c r="X7" s="52"/>
      <c r="Y7" s="53"/>
      <c r="Z7" s="27"/>
    </row>
    <row r="8" spans="1:26" s="55" customFormat="1" ht="13.5" customHeight="1">
      <c r="A8" s="129"/>
      <c r="B8" s="14" t="s">
        <v>5</v>
      </c>
      <c r="C8" s="32"/>
      <c r="D8" s="33" t="str">
        <f>[15]결승기록지!$G$8</f>
        <v>1.3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4"/>
    </row>
    <row r="9" spans="1:26" s="55" customFormat="1" ht="13.5" customHeight="1">
      <c r="A9" s="129">
        <v>3</v>
      </c>
      <c r="B9" s="15" t="s">
        <v>22</v>
      </c>
      <c r="C9" s="21" t="str">
        <f>[13]결승기록지!$C$11</f>
        <v>김동진</v>
      </c>
      <c r="D9" s="22" t="str">
        <f>[13]결승기록지!$E$11</f>
        <v>대구체육고</v>
      </c>
      <c r="E9" s="23" t="str">
        <f>[13]결승기록지!$F$11</f>
        <v>21.77</v>
      </c>
      <c r="F9" s="21" t="str">
        <f>[13]결승기록지!$C$12</f>
        <v>김은섭</v>
      </c>
      <c r="G9" s="22" t="str">
        <f>[13]결승기록지!$E$12</f>
        <v>서울체육고</v>
      </c>
      <c r="H9" s="23" t="str">
        <f>[13]결승기록지!$F$12</f>
        <v>21.78</v>
      </c>
      <c r="I9" s="21" t="str">
        <f>[13]결승기록지!$C$13</f>
        <v>석민수</v>
      </c>
      <c r="J9" s="22" t="str">
        <f>[13]결승기록지!$E$13</f>
        <v>김해가야고</v>
      </c>
      <c r="K9" s="23" t="str">
        <f>[13]결승기록지!$F$13</f>
        <v>21.87</v>
      </c>
      <c r="L9" s="21" t="str">
        <f>[13]결승기록지!$C$14</f>
        <v>박상우</v>
      </c>
      <c r="M9" s="22" t="str">
        <f>[13]결승기록지!$E$14</f>
        <v>경기체육고</v>
      </c>
      <c r="N9" s="23" t="str">
        <f>[13]결승기록지!$F$14</f>
        <v>21.89</v>
      </c>
      <c r="O9" s="21" t="str">
        <f>[13]결승기록지!$C$15</f>
        <v>이승민</v>
      </c>
      <c r="P9" s="22" t="str">
        <f>[13]결승기록지!$E$15</f>
        <v>신명고</v>
      </c>
      <c r="Q9" s="23" t="str">
        <f>[13]결승기록지!$F$15</f>
        <v>22.18</v>
      </c>
      <c r="R9" s="21" t="str">
        <f>[13]결승기록지!$C$16</f>
        <v>최현수</v>
      </c>
      <c r="S9" s="22" t="str">
        <f>[13]결승기록지!$E$16</f>
        <v>경복고</v>
      </c>
      <c r="T9" s="23" t="str">
        <f>[13]결승기록지!$F$16</f>
        <v>22.39</v>
      </c>
      <c r="U9" s="21" t="str">
        <f>[13]결승기록지!$C$17</f>
        <v>임성민</v>
      </c>
      <c r="V9" s="22" t="str">
        <f>[13]결승기록지!$E$17</f>
        <v>부산사대부설고</v>
      </c>
      <c r="W9" s="23" t="str">
        <f>[13]결승기록지!$F$17</f>
        <v>22.46</v>
      </c>
      <c r="X9" s="21"/>
      <c r="Y9" s="22"/>
      <c r="Z9" s="23"/>
    </row>
    <row r="10" spans="1:26" s="55" customFormat="1" ht="13.5" customHeight="1">
      <c r="A10" s="129"/>
      <c r="B10" s="14" t="s">
        <v>5</v>
      </c>
      <c r="C10" s="32"/>
      <c r="D10" s="33" t="str">
        <f>[13]결승기록지!$G$8</f>
        <v>0.5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4"/>
    </row>
    <row r="11" spans="1:26" s="55" customFormat="1" ht="13.5" customHeight="1">
      <c r="A11" s="42">
        <v>1</v>
      </c>
      <c r="B11" s="16" t="s">
        <v>12</v>
      </c>
      <c r="C11" s="18" t="str">
        <f>[16]결승기록지!$C$11</f>
        <v>조민우</v>
      </c>
      <c r="D11" s="19" t="str">
        <f>[16]결승기록지!$E$11</f>
        <v>충북체육고</v>
      </c>
      <c r="E11" s="20" t="str">
        <f>[16]결승기록지!$F$11</f>
        <v>48.18</v>
      </c>
      <c r="F11" s="18" t="str">
        <f>[16]결승기록지!$C$12</f>
        <v>고재혁</v>
      </c>
      <c r="G11" s="19" t="str">
        <f>[16]결승기록지!$E$12</f>
        <v>남녕고</v>
      </c>
      <c r="H11" s="20" t="str">
        <f>[16]결승기록지!$F$12</f>
        <v>48.72</v>
      </c>
      <c r="I11" s="18" t="str">
        <f>[16]결승기록지!$C$13</f>
        <v>조영제</v>
      </c>
      <c r="J11" s="19" t="str">
        <f>[16]결승기록지!$E$13</f>
        <v>문산수억고</v>
      </c>
      <c r="K11" s="20" t="str">
        <f>[16]결승기록지!$F$13</f>
        <v>49.01</v>
      </c>
      <c r="L11" s="18" t="str">
        <f>[16]결승기록지!$C$14</f>
        <v>이수홍</v>
      </c>
      <c r="M11" s="19" t="str">
        <f>[16]결승기록지!$E$14</f>
        <v>광주중앙고</v>
      </c>
      <c r="N11" s="20" t="str">
        <f>[16]결승기록지!$F$14</f>
        <v>49.46</v>
      </c>
      <c r="O11" s="18" t="str">
        <f>[16]결승기록지!$C$15</f>
        <v>배상운</v>
      </c>
      <c r="P11" s="19" t="str">
        <f>[16]결승기록지!$E$15</f>
        <v>원곡고</v>
      </c>
      <c r="Q11" s="20" t="str">
        <f>[16]결승기록지!$F$15</f>
        <v>49.80</v>
      </c>
      <c r="R11" s="18" t="str">
        <f>[16]결승기록지!$C$16</f>
        <v>양승우</v>
      </c>
      <c r="S11" s="19" t="str">
        <f>[16]결승기록지!$E$16</f>
        <v>충남체육고</v>
      </c>
      <c r="T11" s="20" t="str">
        <f>[16]결승기록지!$F$16</f>
        <v>50.17</v>
      </c>
      <c r="U11" s="18" t="str">
        <f>[16]결승기록지!$C$17</f>
        <v>변진우</v>
      </c>
      <c r="V11" s="19" t="str">
        <f>[16]결승기록지!$E$17</f>
        <v>원곡고</v>
      </c>
      <c r="W11" s="20" t="str">
        <f>[16]결승기록지!$F$17</f>
        <v>51.20</v>
      </c>
      <c r="X11" s="18"/>
      <c r="Y11" s="19"/>
      <c r="Z11" s="20"/>
    </row>
    <row r="12" spans="1:26" s="55" customFormat="1" ht="13.5" customHeight="1">
      <c r="A12" s="42">
        <v>3</v>
      </c>
      <c r="B12" s="16" t="s">
        <v>19</v>
      </c>
      <c r="C12" s="18" t="str">
        <f>[17]결승기록지!$C$11</f>
        <v>한태건</v>
      </c>
      <c r="D12" s="19" t="str">
        <f>[17]결승기록지!$E$11</f>
        <v>경기체육고</v>
      </c>
      <c r="E12" s="20" t="str">
        <f>[17]결승기록지!$F$11</f>
        <v>1:53.71</v>
      </c>
      <c r="F12" s="18" t="str">
        <f>[17]결승기록지!$C$12</f>
        <v>김석현</v>
      </c>
      <c r="G12" s="19" t="str">
        <f>[17]결승기록지!$E$12</f>
        <v>대구체육고</v>
      </c>
      <c r="H12" s="20" t="str">
        <f>[17]결승기록지!$F$12</f>
        <v>1:53.91</v>
      </c>
      <c r="I12" s="18" t="str">
        <f>[17]결승기록지!$C$13</f>
        <v>배성준</v>
      </c>
      <c r="J12" s="19" t="str">
        <f>[17]결승기록지!$E$13</f>
        <v>경북영동고</v>
      </c>
      <c r="K12" s="20" t="str">
        <f>[17]결승기록지!$F$13</f>
        <v>1:55.72</v>
      </c>
      <c r="L12" s="18" t="str">
        <f>[17]결승기록지!$C$14</f>
        <v>안제민</v>
      </c>
      <c r="M12" s="19" t="str">
        <f>[17]결승기록지!$E$14</f>
        <v>덕계고</v>
      </c>
      <c r="N12" s="20" t="str">
        <f>[17]결승기록지!$F$14</f>
        <v>1:57.02</v>
      </c>
      <c r="O12" s="18" t="str">
        <f>[17]결승기록지!$C$15</f>
        <v>김성훈</v>
      </c>
      <c r="P12" s="19" t="str">
        <f>[17]결승기록지!$E$15</f>
        <v>경북영동고</v>
      </c>
      <c r="Q12" s="20" t="str">
        <f>[17]결승기록지!$F$15</f>
        <v>2:02.47</v>
      </c>
      <c r="R12" s="18" t="str">
        <f>[17]결승기록지!$C$16</f>
        <v>최시후</v>
      </c>
      <c r="S12" s="19" t="str">
        <f>[17]결승기록지!$E$16</f>
        <v>경기체육고</v>
      </c>
      <c r="T12" s="20" t="str">
        <f>[17]결승기록지!$F$16</f>
        <v>2:04.94</v>
      </c>
      <c r="U12" s="18" t="str">
        <f>[17]결승기록지!$C$17</f>
        <v>유우진</v>
      </c>
      <c r="V12" s="19" t="str">
        <f>[17]결승기록지!$E$17</f>
        <v>배문고</v>
      </c>
      <c r="W12" s="20" t="str">
        <f>[17]결승기록지!$F$17</f>
        <v>2:05.67</v>
      </c>
      <c r="X12" s="18" t="str">
        <f>[17]결승기록지!$C$18</f>
        <v>김세현</v>
      </c>
      <c r="Y12" s="19" t="str">
        <f>[17]결승기록지!$E$18</f>
        <v>은행고</v>
      </c>
      <c r="Z12" s="20" t="str">
        <f>[17]결승기록지!$F$18</f>
        <v>2:08.22</v>
      </c>
    </row>
    <row r="13" spans="1:26" s="55" customFormat="1" ht="13.5" customHeight="1">
      <c r="A13" s="56">
        <v>4</v>
      </c>
      <c r="B13" s="16" t="s">
        <v>25</v>
      </c>
      <c r="C13" s="18" t="str">
        <f>[18]결승기록지!$C$11</f>
        <v>김은혁</v>
      </c>
      <c r="D13" s="19" t="str">
        <f>[18]결승기록지!$E$11</f>
        <v>배문고</v>
      </c>
      <c r="E13" s="20" t="str">
        <f>[18]결승기록지!$F$11</f>
        <v>3:53.78</v>
      </c>
      <c r="F13" s="18" t="str">
        <f>[18]결승기록지!$C$12</f>
        <v>김석현</v>
      </c>
      <c r="G13" s="19" t="str">
        <f>[18]결승기록지!$E$12</f>
        <v>대구체육고</v>
      </c>
      <c r="H13" s="20" t="str">
        <f>[18]결승기록지!$F$12</f>
        <v>4:00.28</v>
      </c>
      <c r="I13" s="18" t="str">
        <f>[18]결승기록지!$C$13</f>
        <v>김성훈</v>
      </c>
      <c r="J13" s="19" t="str">
        <f>[18]결승기록지!$E$13</f>
        <v>경북영동고</v>
      </c>
      <c r="K13" s="20" t="str">
        <f>[18]결승기록지!$F$13</f>
        <v>4:02.44</v>
      </c>
      <c r="L13" s="18" t="str">
        <f>[18]결승기록지!$C$14</f>
        <v>한태건</v>
      </c>
      <c r="M13" s="19" t="str">
        <f>[18]결승기록지!$E$14</f>
        <v>경기체육고</v>
      </c>
      <c r="N13" s="20" t="str">
        <f>[18]결승기록지!$F$14</f>
        <v>4:03.60</v>
      </c>
      <c r="O13" s="18" t="str">
        <f>[18]결승기록지!$C$15</f>
        <v>김용빈</v>
      </c>
      <c r="P13" s="19" t="str">
        <f>[18]결승기록지!$E$15</f>
        <v>양정고</v>
      </c>
      <c r="Q13" s="20" t="str">
        <f>[18]결승기록지!$F$15</f>
        <v>4:03.79</v>
      </c>
      <c r="R13" s="18" t="str">
        <f>[18]결승기록지!$C$16</f>
        <v>오준서</v>
      </c>
      <c r="S13" s="19" t="str">
        <f>[18]결승기록지!$E$16</f>
        <v>양정고</v>
      </c>
      <c r="T13" s="20" t="str">
        <f>[18]결승기록지!$F$16</f>
        <v>4:08.29</v>
      </c>
      <c r="U13" s="18" t="str">
        <f>[18]결승기록지!$C$17</f>
        <v>한현수</v>
      </c>
      <c r="V13" s="19" t="str">
        <f>[18]결승기록지!$E$17</f>
        <v>경기체육고</v>
      </c>
      <c r="W13" s="20" t="str">
        <f>[18]결승기록지!$F$17</f>
        <v>4:08.31</v>
      </c>
      <c r="X13" s="18" t="str">
        <f>[18]결승기록지!$C$18</f>
        <v>손현준</v>
      </c>
      <c r="Y13" s="19" t="str">
        <f>[18]결승기록지!$E$18</f>
        <v>경기체육고</v>
      </c>
      <c r="Z13" s="20" t="str">
        <f>[18]결승기록지!$F$18</f>
        <v>4:09.90</v>
      </c>
    </row>
    <row r="14" spans="1:26" s="55" customFormat="1" ht="13.5" customHeight="1">
      <c r="A14" s="42">
        <v>1</v>
      </c>
      <c r="B14" s="16" t="s">
        <v>26</v>
      </c>
      <c r="C14" s="18" t="str">
        <f>[19]결승기록지!$C$11</f>
        <v>김재현</v>
      </c>
      <c r="D14" s="19" t="str">
        <f>[19]결승기록지!$E$11</f>
        <v>배문고</v>
      </c>
      <c r="E14" s="20" t="str">
        <f>[19]결승기록지!$F$11</f>
        <v>15:20.98</v>
      </c>
      <c r="F14" s="18" t="str">
        <f>[19]결승기록지!$C$12</f>
        <v>김용빈</v>
      </c>
      <c r="G14" s="19" t="str">
        <f>[19]결승기록지!$E$12</f>
        <v>양정고</v>
      </c>
      <c r="H14" s="20" t="str">
        <f>[19]결승기록지!$F$12</f>
        <v>15:23.23</v>
      </c>
      <c r="I14" s="18" t="str">
        <f>[19]결승기록지!$C$13</f>
        <v>오준서</v>
      </c>
      <c r="J14" s="19" t="str">
        <f>[19]결승기록지!$E$13</f>
        <v>양정고</v>
      </c>
      <c r="K14" s="20" t="str">
        <f>[19]결승기록지!$F$13</f>
        <v>15:32.37</v>
      </c>
      <c r="L14" s="18" t="str">
        <f>[19]결승기록지!$C$14</f>
        <v>김은혁</v>
      </c>
      <c r="M14" s="19" t="str">
        <f>[19]결승기록지!$E$14</f>
        <v>배문고</v>
      </c>
      <c r="N14" s="20" t="str">
        <f>[19]결승기록지!$F$14</f>
        <v>15:38.06</v>
      </c>
      <c r="O14" s="18" t="str">
        <f>[19]결승기록지!$C$15</f>
        <v>김영규</v>
      </c>
      <c r="P14" s="19" t="str">
        <f>[19]결승기록지!$E$15</f>
        <v>충남체육고</v>
      </c>
      <c r="Q14" s="20" t="str">
        <f>[19]결승기록지!$F$15</f>
        <v>15:47.67</v>
      </c>
      <c r="R14" s="18" t="str">
        <f>[19]결승기록지!$C$16</f>
        <v>박우진</v>
      </c>
      <c r="S14" s="19" t="str">
        <f>[19]결승기록지!$E$16</f>
        <v>배문고</v>
      </c>
      <c r="T14" s="20" t="str">
        <f>[19]결승기록지!$F$16</f>
        <v>15:51.49</v>
      </c>
      <c r="U14" s="18" t="str">
        <f>[19]결승기록지!$C$17</f>
        <v>김은성</v>
      </c>
      <c r="V14" s="19" t="str">
        <f>[19]결승기록지!$E$17</f>
        <v>배문고</v>
      </c>
      <c r="W14" s="20" t="str">
        <f>[19]결승기록지!$F$17</f>
        <v>16:00.49</v>
      </c>
      <c r="X14" s="18" t="str">
        <f>[19]결승기록지!$C$18</f>
        <v>오수영</v>
      </c>
      <c r="Y14" s="19" t="str">
        <f>[19]결승기록지!$E$18</f>
        <v>충남체육고</v>
      </c>
      <c r="Z14" s="20" t="str">
        <f>[19]결승기록지!$F$18</f>
        <v>16:10.66</v>
      </c>
    </row>
    <row r="15" spans="1:26" s="55" customFormat="1" ht="13.5" customHeight="1">
      <c r="A15" s="129">
        <v>5</v>
      </c>
      <c r="B15" s="15" t="s">
        <v>27</v>
      </c>
      <c r="C15" s="21" t="str">
        <f>[20]결승기록지!$C$11</f>
        <v>황의찬</v>
      </c>
      <c r="D15" s="22" t="str">
        <f>[20]결승기록지!$E$11</f>
        <v>경남체육고</v>
      </c>
      <c r="E15" s="23" t="str">
        <f>[20]결승기록지!$F$11</f>
        <v>14.72</v>
      </c>
      <c r="F15" s="21" t="str">
        <f>[20]결승기록지!$C$12</f>
        <v>정주안</v>
      </c>
      <c r="G15" s="22" t="str">
        <f>[20]결승기록지!$E$12</f>
        <v>경북체육고</v>
      </c>
      <c r="H15" s="23" t="str">
        <f>[20]결승기록지!$F$12</f>
        <v>14.84</v>
      </c>
      <c r="I15" s="21" t="str">
        <f>[20]결승기록지!$C$13</f>
        <v>이승민</v>
      </c>
      <c r="J15" s="22" t="str">
        <f>[20]결승기록지!$E$13</f>
        <v>신명고</v>
      </c>
      <c r="K15" s="23" t="str">
        <f>[20]결승기록지!$F$13</f>
        <v>15.48</v>
      </c>
      <c r="L15" s="21" t="str">
        <f>[20]결승기록지!$C$14</f>
        <v>곽의찬</v>
      </c>
      <c r="M15" s="22" t="str">
        <f>[20]결승기록지!$E$14</f>
        <v>대구체육고</v>
      </c>
      <c r="N15" s="23" t="str">
        <f>[20]결승기록지!$F$14</f>
        <v>16.07</v>
      </c>
      <c r="O15" s="21" t="str">
        <f>[20]결승기록지!$C$15</f>
        <v>김경민</v>
      </c>
      <c r="P15" s="22" t="str">
        <f>[20]결승기록지!$E$15</f>
        <v>신명고</v>
      </c>
      <c r="Q15" s="23" t="str">
        <f>[20]결승기록지!$F$15</f>
        <v>17.72</v>
      </c>
      <c r="R15" s="21"/>
      <c r="S15" s="22"/>
      <c r="T15" s="23"/>
      <c r="U15" s="21"/>
      <c r="V15" s="22"/>
      <c r="W15" s="23"/>
      <c r="X15" s="21"/>
      <c r="Y15" s="22"/>
      <c r="Z15" s="23"/>
    </row>
    <row r="16" spans="1:26" s="55" customFormat="1" ht="13.5" customHeight="1">
      <c r="A16" s="129"/>
      <c r="B16" s="14" t="s">
        <v>5</v>
      </c>
      <c r="C16" s="32"/>
      <c r="D16" s="33" t="str">
        <f>[20]결승기록지!$G$8</f>
        <v>0.9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4"/>
    </row>
    <row r="17" spans="1:26" s="55" customFormat="1" ht="13.5" customHeight="1">
      <c r="A17" s="42">
        <v>3</v>
      </c>
      <c r="B17" s="16" t="s">
        <v>28</v>
      </c>
      <c r="C17" s="18" t="str">
        <f>[21]결승기록지!$C$11</f>
        <v>김정현</v>
      </c>
      <c r="D17" s="19" t="str">
        <f>[21]결승기록지!$E$11</f>
        <v>대구체육고</v>
      </c>
      <c r="E17" s="20" t="str">
        <f>[21]결승기록지!$F$11</f>
        <v>53.35</v>
      </c>
      <c r="F17" s="18" t="str">
        <f>[21]결승기록지!$C$12</f>
        <v>박종언</v>
      </c>
      <c r="G17" s="19" t="str">
        <f>[21]결승기록지!$E$12</f>
        <v>경북체육고</v>
      </c>
      <c r="H17" s="20" t="str">
        <f>[21]결승기록지!$F$12</f>
        <v>54.26</v>
      </c>
      <c r="I17" s="18" t="str">
        <f>[21]결승기록지!$C$13</f>
        <v>이영민</v>
      </c>
      <c r="J17" s="19" t="str">
        <f>[21]결승기록지!$E$13</f>
        <v>인천체육고</v>
      </c>
      <c r="K17" s="20" t="str">
        <f>[21]결승기록지!$F$13</f>
        <v>54.85</v>
      </c>
      <c r="L17" s="18" t="str">
        <f>[21]결승기록지!$C$14</f>
        <v>최지원</v>
      </c>
      <c r="M17" s="19" t="str">
        <f>[21]결승기록지!$E$14</f>
        <v>경남체육고</v>
      </c>
      <c r="N17" s="20" t="str">
        <f>[21]결승기록지!$F$14</f>
        <v>55.98</v>
      </c>
      <c r="O17" s="18" t="str">
        <f>[21]결승기록지!$C$15</f>
        <v>배강호</v>
      </c>
      <c r="P17" s="19" t="str">
        <f>[21]결승기록지!$E$15</f>
        <v>유신고</v>
      </c>
      <c r="Q17" s="20" t="str">
        <f>[21]결승기록지!$F$15</f>
        <v>56.26</v>
      </c>
      <c r="R17" s="18" t="str">
        <f>[21]결승기록지!$C$16</f>
        <v>노현서</v>
      </c>
      <c r="S17" s="19" t="str">
        <f>[21]결승기록지!$E$16</f>
        <v>동인천고</v>
      </c>
      <c r="T17" s="20" t="str">
        <f>[21]결승기록지!$F$16</f>
        <v>56.31</v>
      </c>
      <c r="U17" s="18" t="str">
        <f>[21]결승기록지!$C$17</f>
        <v>권현일</v>
      </c>
      <c r="V17" s="19" t="str">
        <f>[21]결승기록지!$E$17</f>
        <v>경주고</v>
      </c>
      <c r="W17" s="20" t="str">
        <f>[21]결승기록지!$F$17</f>
        <v>1:01.26</v>
      </c>
      <c r="X17" s="18"/>
      <c r="Y17" s="19"/>
      <c r="Z17" s="20"/>
    </row>
    <row r="18" spans="1:26" s="55" customFormat="1" ht="13.5" customHeight="1">
      <c r="A18" s="42">
        <v>3</v>
      </c>
      <c r="B18" s="16" t="s">
        <v>29</v>
      </c>
      <c r="C18" s="18" t="str">
        <f>[14]결승기록지!$C$11</f>
        <v>임재만</v>
      </c>
      <c r="D18" s="19" t="str">
        <f>[14]결승기록지!$E$11</f>
        <v>충남체육고</v>
      </c>
      <c r="E18" s="20" t="str">
        <f>[14]결승기록지!$F$11</f>
        <v>9:40.21</v>
      </c>
      <c r="F18" s="18" t="str">
        <f>[14]결승기록지!$C$12</f>
        <v>이민찬</v>
      </c>
      <c r="G18" s="19" t="str">
        <f>[14]결승기록지!$E$12</f>
        <v>양정고</v>
      </c>
      <c r="H18" s="20" t="str">
        <f>[14]결승기록지!$F$12</f>
        <v>9:42.55</v>
      </c>
      <c r="I18" s="18" t="str">
        <f>[14]결승기록지!$C$13</f>
        <v>고정현</v>
      </c>
      <c r="J18" s="19" t="str">
        <f>[14]결승기록지!$E$13</f>
        <v>경기체육고</v>
      </c>
      <c r="K18" s="20" t="str">
        <f>[14]결승기록지!$F$13</f>
        <v>9:42.71</v>
      </c>
      <c r="L18" s="18" t="str">
        <f>[14]결승기록지!$C$14</f>
        <v>김재현</v>
      </c>
      <c r="M18" s="19" t="str">
        <f>[14]결승기록지!$E$14</f>
        <v>배문고</v>
      </c>
      <c r="N18" s="20" t="str">
        <f>[14]결승기록지!$F$14</f>
        <v>9:45.25</v>
      </c>
      <c r="O18" s="18" t="str">
        <f>[14]결승기록지!$C$15</f>
        <v>윤지수</v>
      </c>
      <c r="P18" s="19" t="str">
        <f>[14]결승기록지!$E$15</f>
        <v>양정고</v>
      </c>
      <c r="Q18" s="20" t="str">
        <f>[14]결승기록지!$F$15</f>
        <v>9:48.78</v>
      </c>
      <c r="R18" s="18" t="str">
        <f>[14]결승기록지!$C$16</f>
        <v>강지훈</v>
      </c>
      <c r="S18" s="19" t="str">
        <f>[14]결승기록지!$E$16</f>
        <v>서울체육고</v>
      </c>
      <c r="T18" s="20" t="str">
        <f>[14]결승기록지!$F$16</f>
        <v>9:48.88</v>
      </c>
      <c r="U18" s="18" t="str">
        <f>[14]결승기록지!$C$17</f>
        <v>박기범</v>
      </c>
      <c r="V18" s="19" t="str">
        <f>[14]결승기록지!$E$17</f>
        <v>인천체육고</v>
      </c>
      <c r="W18" s="20" t="str">
        <f>[14]결승기록지!$F$17</f>
        <v>9:57.33</v>
      </c>
      <c r="X18" s="18" t="str">
        <f>[14]결승기록지!$C$18</f>
        <v>김가람</v>
      </c>
      <c r="Y18" s="19" t="str">
        <f>[14]결승기록지!$E$18</f>
        <v>강릉명륜고</v>
      </c>
      <c r="Z18" s="20" t="str">
        <f>[14]결승기록지!$F$18</f>
        <v>10:17.08</v>
      </c>
    </row>
    <row r="19" spans="1:26" s="55" customFormat="1" ht="13.5" customHeight="1">
      <c r="A19" s="42">
        <v>3</v>
      </c>
      <c r="B19" s="16" t="s">
        <v>43</v>
      </c>
      <c r="C19" s="18" t="str">
        <f>[22]결승기록지!$C$11</f>
        <v>김홍성</v>
      </c>
      <c r="D19" s="19" t="str">
        <f>[22]결승기록지!$E$11</f>
        <v>배문고</v>
      </c>
      <c r="E19" s="20" t="str">
        <f>[22]결승기록지!$F$11</f>
        <v>22:33.85</v>
      </c>
      <c r="F19" s="18" t="str">
        <f>[22]결승기록지!$C$12</f>
        <v>서범수</v>
      </c>
      <c r="G19" s="19" t="str">
        <f>[22]결승기록지!$E$12</f>
        <v>경북체육고</v>
      </c>
      <c r="H19" s="20" t="str">
        <f>[22]결승기록지!$F$12</f>
        <v>22:55.45</v>
      </c>
      <c r="I19" s="18" t="str">
        <f>[22]결승기록지!$C$13</f>
        <v>김예훈</v>
      </c>
      <c r="J19" s="19" t="str">
        <f>[22]결승기록지!$E$13</f>
        <v>경기체육고</v>
      </c>
      <c r="K19" s="20" t="str">
        <f>[22]결승기록지!$F$13</f>
        <v>25:50.12</v>
      </c>
      <c r="L19" s="18" t="str">
        <f>[22]결승기록지!$C$14</f>
        <v>송성인</v>
      </c>
      <c r="M19" s="19" t="str">
        <f>[22]결승기록지!$E$14</f>
        <v>경기체육고</v>
      </c>
      <c r="N19" s="20" t="str">
        <f>[22]결승기록지!$F$14</f>
        <v>26:06.58</v>
      </c>
      <c r="O19" s="18" t="str">
        <f>[22]결승기록지!$C$15</f>
        <v>황민서</v>
      </c>
      <c r="P19" s="19" t="str">
        <f>[22]결승기록지!$E$15</f>
        <v>충남체육고</v>
      </c>
      <c r="Q19" s="20" t="str">
        <f>[22]결승기록지!$F$15</f>
        <v>26:26.14</v>
      </c>
      <c r="R19" s="18" t="str">
        <f>[22]결승기록지!$C$16</f>
        <v>서찬영</v>
      </c>
      <c r="S19" s="19" t="str">
        <f>[22]결승기록지!$E$16</f>
        <v>경주고</v>
      </c>
      <c r="T19" s="20" t="str">
        <f>[22]결승기록지!$F$16</f>
        <v>27:32.31</v>
      </c>
      <c r="U19" s="18" t="str">
        <f>[22]결승기록지!$C$17</f>
        <v>장민기</v>
      </c>
      <c r="V19" s="19" t="str">
        <f>[22]결승기록지!$E$17</f>
        <v>부산체육고</v>
      </c>
      <c r="W19" s="20" t="str">
        <f>[22]결승기록지!$F$17</f>
        <v>28:12.15</v>
      </c>
      <c r="X19" s="18"/>
      <c r="Y19" s="19"/>
      <c r="Z19" s="20"/>
    </row>
    <row r="20" spans="1:26" s="55" customFormat="1" ht="13.5" customHeight="1">
      <c r="A20" s="129">
        <v>4</v>
      </c>
      <c r="B20" s="15" t="s">
        <v>17</v>
      </c>
      <c r="C20" s="21"/>
      <c r="D20" s="22" t="str">
        <f>[23]결승기록지!$E$11</f>
        <v>서울체육고</v>
      </c>
      <c r="E20" s="23" t="str">
        <f>[23]결승기록지!$F$11</f>
        <v>41.56</v>
      </c>
      <c r="F20" s="21"/>
      <c r="G20" s="22" t="str">
        <f>[23]결승기록지!$E$12</f>
        <v>경기체육고</v>
      </c>
      <c r="H20" s="23" t="str">
        <f>[23]결승기록지!$F$12</f>
        <v>41.98</v>
      </c>
      <c r="I20" s="21"/>
      <c r="J20" s="22" t="str">
        <f>[23]결승기록지!$E$13</f>
        <v>경복고</v>
      </c>
      <c r="K20" s="23" t="str">
        <f>[23]결승기록지!$F$13</f>
        <v>42.53</v>
      </c>
      <c r="L20" s="21"/>
      <c r="M20" s="22" t="str">
        <f>[23]결승기록지!$E$14</f>
        <v>대전체육고</v>
      </c>
      <c r="N20" s="23" t="str">
        <f>[23]결승기록지!$F$14</f>
        <v>42.88</v>
      </c>
      <c r="O20" s="21"/>
      <c r="P20" s="22" t="str">
        <f>[23]결승기록지!$E$15</f>
        <v>부산사대부설고</v>
      </c>
      <c r="Q20" s="23" t="str">
        <f>[23]결승기록지!$F$15</f>
        <v>43.33</v>
      </c>
      <c r="R20" s="21"/>
      <c r="S20" s="22" t="str">
        <f>[23]결승기록지!$E$16</f>
        <v>동인천고</v>
      </c>
      <c r="T20" s="23" t="str">
        <f>[23]결승기록지!$F$16</f>
        <v>43.74</v>
      </c>
      <c r="U20" s="21"/>
      <c r="V20" s="22" t="str">
        <f>[23]결승기록지!$E$17</f>
        <v>전북체육고</v>
      </c>
      <c r="W20" s="23" t="str">
        <f>[23]결승기록지!$F$17</f>
        <v>43.96</v>
      </c>
      <c r="X20" s="21"/>
      <c r="Y20" s="22"/>
      <c r="Z20" s="23"/>
    </row>
    <row r="21" spans="1:26" s="55" customFormat="1" ht="13.5" customHeight="1">
      <c r="A21" s="129"/>
      <c r="B21" s="14"/>
      <c r="C21" s="116" t="str">
        <f>[23]결승기록지!$C$11</f>
        <v>강윤구 송현우 최우석 김은섭</v>
      </c>
      <c r="D21" s="117"/>
      <c r="E21" s="118"/>
      <c r="F21" s="116" t="str">
        <f>[23]결승기록지!$C$12</f>
        <v>이민준 이지훈 박상우 차희성</v>
      </c>
      <c r="G21" s="117"/>
      <c r="H21" s="118"/>
      <c r="I21" s="116" t="str">
        <f>[23]결승기록지!$C$13</f>
        <v>송병찬 이종원 주영찬 최승원</v>
      </c>
      <c r="J21" s="117"/>
      <c r="K21" s="118"/>
      <c r="L21" s="116" t="str">
        <f>[23]결승기록지!$C$14</f>
        <v>문 현 고인성 김선구 최희태</v>
      </c>
      <c r="M21" s="117"/>
      <c r="N21" s="118"/>
      <c r="O21" s="116" t="str">
        <f>[23]결승기록지!$C$15</f>
        <v>이정수 여석민 손정민 임성민</v>
      </c>
      <c r="P21" s="117"/>
      <c r="Q21" s="118"/>
      <c r="R21" s="116" t="str">
        <f>[23]결승기록지!$C$16</f>
        <v>신광근 이예찬 노현서 동현건</v>
      </c>
      <c r="S21" s="117"/>
      <c r="T21" s="118"/>
      <c r="U21" s="116" t="str">
        <f>[23]결승기록지!$C$17</f>
        <v>정건우 송헌재 김세훈 김건우</v>
      </c>
      <c r="V21" s="117"/>
      <c r="W21" s="118"/>
      <c r="X21" s="116"/>
      <c r="Y21" s="117"/>
      <c r="Z21" s="118"/>
    </row>
    <row r="22" spans="1:26" s="55" customFormat="1" ht="13.5" customHeight="1">
      <c r="A22" s="129">
        <v>5</v>
      </c>
      <c r="B22" s="15" t="s">
        <v>30</v>
      </c>
      <c r="C22" s="21"/>
      <c r="D22" s="22" t="str">
        <f>[24]결승기록지!$E$11</f>
        <v>경기체육고</v>
      </c>
      <c r="E22" s="23" t="str">
        <f>[24]결승기록지!$F$11</f>
        <v>3:22.88</v>
      </c>
      <c r="F22" s="21"/>
      <c r="G22" s="22" t="str">
        <f>[24]결승기록지!$E$12</f>
        <v>동인천고</v>
      </c>
      <c r="H22" s="23" t="str">
        <f>[24]결승기록지!$F$12</f>
        <v>3:27.33</v>
      </c>
      <c r="I22" s="21"/>
      <c r="J22" s="22" t="str">
        <f>[24]결승기록지!$E$13</f>
        <v>경복고</v>
      </c>
      <c r="K22" s="23" t="str">
        <f>[24]결승기록지!$F$13</f>
        <v>3:27.37</v>
      </c>
      <c r="L22" s="21"/>
      <c r="M22" s="22" t="str">
        <f>[24]결승기록지!$E$14</f>
        <v>원곡고</v>
      </c>
      <c r="N22" s="23" t="str">
        <f>[24]결승기록지!$F$14</f>
        <v>3:29.22</v>
      </c>
      <c r="O22" s="21"/>
      <c r="P22" s="22" t="str">
        <f>[24]결승기록지!$E$15</f>
        <v>대전체육고</v>
      </c>
      <c r="Q22" s="23" t="str">
        <f>[24]결승기록지!$F$15</f>
        <v>3:30.77</v>
      </c>
      <c r="R22" s="21"/>
      <c r="S22" s="22" t="str">
        <f>[24]결승기록지!$E$16</f>
        <v>전북체육고</v>
      </c>
      <c r="T22" s="23" t="str">
        <f>[24]결승기록지!$F$16</f>
        <v>3:44.89</v>
      </c>
      <c r="U22" s="21"/>
      <c r="V22" s="22"/>
      <c r="W22" s="23"/>
      <c r="X22" s="21"/>
      <c r="Y22" s="22"/>
      <c r="Z22" s="23"/>
    </row>
    <row r="23" spans="1:26" s="55" customFormat="1" ht="13.5" customHeight="1">
      <c r="A23" s="129"/>
      <c r="B23" s="14"/>
      <c r="C23" s="116" t="str">
        <f>[24]결승기록지!$C$11</f>
        <v>정희원 차희성 이지훈 박상우</v>
      </c>
      <c r="D23" s="117"/>
      <c r="E23" s="118"/>
      <c r="F23" s="116" t="str">
        <f>[24]결승기록지!$C$12</f>
        <v>노현서 신광근 용현건 이예찬</v>
      </c>
      <c r="G23" s="117"/>
      <c r="H23" s="118"/>
      <c r="I23" s="116" t="str">
        <f>[24]결승기록지!$C$13</f>
        <v>주영찬 김민석 박준형 이준영</v>
      </c>
      <c r="J23" s="117"/>
      <c r="K23" s="118"/>
      <c r="L23" s="116" t="str">
        <f>[24]결승기록지!$C$14</f>
        <v>안영재 배상우 변진우 궤디제레미야</v>
      </c>
      <c r="M23" s="117"/>
      <c r="N23" s="118"/>
      <c r="O23" s="116" t="str">
        <f>[24]결승기록지!$C$15</f>
        <v>김선구 고인성 이준호 안예강</v>
      </c>
      <c r="P23" s="117"/>
      <c r="Q23" s="118"/>
      <c r="R23" s="116" t="str">
        <f>[24]결승기록지!$C$16</f>
        <v>최태운 김세훈 송헌재 김도윤</v>
      </c>
      <c r="S23" s="117"/>
      <c r="T23" s="118"/>
      <c r="U23" s="116"/>
      <c r="V23" s="117"/>
      <c r="W23" s="118"/>
      <c r="X23" s="116"/>
      <c r="Y23" s="117"/>
      <c r="Z23" s="118"/>
    </row>
    <row r="24" spans="1:26" s="55" customFormat="1" ht="13.5" customHeight="1">
      <c r="A24" s="43">
        <v>1</v>
      </c>
      <c r="B24" s="15" t="s">
        <v>10</v>
      </c>
      <c r="C24" s="21" t="str">
        <f>[25]높이!$C$11</f>
        <v>박준의</v>
      </c>
      <c r="D24" s="22" t="str">
        <f>[25]높이!$E$11</f>
        <v>광주체육고</v>
      </c>
      <c r="E24" s="23" t="str">
        <f>[25]높이!$F$11</f>
        <v>2.01</v>
      </c>
      <c r="F24" s="21" t="str">
        <f>[25]높이!$C$12</f>
        <v>이권빈</v>
      </c>
      <c r="G24" s="22" t="str">
        <f>[25]높이!$E$12</f>
        <v>경북체육고</v>
      </c>
      <c r="H24" s="23" t="str">
        <f>[25]높이!$F$12</f>
        <v>1.95</v>
      </c>
      <c r="I24" s="21" t="str">
        <f>[25]높이!$C$13</f>
        <v>하승훈</v>
      </c>
      <c r="J24" s="22" t="str">
        <f>[25]높이!$E$13</f>
        <v>대전체육고</v>
      </c>
      <c r="K24" s="23" t="str">
        <f>[25]높이!$F$13</f>
        <v>1.85</v>
      </c>
      <c r="L24" s="21" t="str">
        <f>[25]높이!$C$14</f>
        <v>김지온</v>
      </c>
      <c r="M24" s="22" t="str">
        <f>[25]높이!$E$14</f>
        <v>충남체육고</v>
      </c>
      <c r="N24" s="23" t="str">
        <f>[25]높이!$F$14</f>
        <v>1.85</v>
      </c>
      <c r="O24" s="21"/>
      <c r="P24" s="22"/>
      <c r="Q24" s="23"/>
      <c r="R24" s="21"/>
      <c r="S24" s="22"/>
      <c r="T24" s="23"/>
      <c r="U24" s="21"/>
      <c r="V24" s="22"/>
      <c r="W24" s="23"/>
      <c r="X24" s="21"/>
      <c r="Y24" s="22"/>
      <c r="Z24" s="23"/>
    </row>
    <row r="25" spans="1:26" s="55" customFormat="1" ht="13.5" customHeight="1">
      <c r="A25" s="42">
        <v>1</v>
      </c>
      <c r="B25" s="16" t="s">
        <v>31</v>
      </c>
      <c r="C25" s="18" t="str">
        <f>[25]장대!$C$11</f>
        <v>조성우</v>
      </c>
      <c r="D25" s="19" t="str">
        <f>[25]장대!$E$11</f>
        <v>부산체육고</v>
      </c>
      <c r="E25" s="20" t="str">
        <f>[25]장대!$F$11</f>
        <v>4.20</v>
      </c>
      <c r="F25" s="18" t="str">
        <f>[25]장대!$C$12</f>
        <v>박재연</v>
      </c>
      <c r="G25" s="19" t="str">
        <f>[25]장대!$E$12</f>
        <v>경기체육고</v>
      </c>
      <c r="H25" s="20" t="str">
        <f>[25]장대!$F$12</f>
        <v>4.00</v>
      </c>
      <c r="I25" s="18" t="str">
        <f>[25]장대!$C$13</f>
        <v>백정윤</v>
      </c>
      <c r="J25" s="19" t="str">
        <f>[25]장대!$E$13</f>
        <v>부산체육고</v>
      </c>
      <c r="K25" s="20" t="str">
        <f>[25]장대!$F$13</f>
        <v>4.00</v>
      </c>
      <c r="L25" s="18" t="str">
        <f>[25]장대!$C$14</f>
        <v>김무궁</v>
      </c>
      <c r="M25" s="19" t="str">
        <f>[25]장대!$E$14</f>
        <v>서울체육고</v>
      </c>
      <c r="N25" s="20" t="str">
        <f>[25]장대!$F$14</f>
        <v>3.60</v>
      </c>
      <c r="O25" s="18" t="str">
        <f>[25]장대!$C$15</f>
        <v>정현우</v>
      </c>
      <c r="P25" s="19" t="str">
        <f>[25]장대!$E$15</f>
        <v>경북체육고</v>
      </c>
      <c r="Q25" s="20" t="str">
        <f>[25]장대!$F$15</f>
        <v>3.60</v>
      </c>
      <c r="R25" s="18"/>
      <c r="S25" s="19"/>
      <c r="T25" s="20"/>
      <c r="U25" s="18"/>
      <c r="V25" s="19"/>
      <c r="W25" s="20"/>
      <c r="X25" s="18"/>
      <c r="Y25" s="19"/>
      <c r="Z25" s="20"/>
    </row>
    <row r="26" spans="1:26" s="55" customFormat="1" ht="13.5" customHeight="1">
      <c r="A26" s="129">
        <v>2</v>
      </c>
      <c r="B26" s="15" t="s">
        <v>18</v>
      </c>
      <c r="C26" s="21" t="str">
        <f>[25]멀리!$C$11</f>
        <v>조민재</v>
      </c>
      <c r="D26" s="22" t="str">
        <f>[25]멀리!$E$11</f>
        <v>경북체육고</v>
      </c>
      <c r="E26" s="23" t="str">
        <f>[25]멀리!$F$11</f>
        <v>7.24</v>
      </c>
      <c r="F26" s="21" t="str">
        <f>[25]멀리!$C$12</f>
        <v>박태양</v>
      </c>
      <c r="G26" s="22" t="str">
        <f>[25]멀리!$E$12</f>
        <v>충남체육고</v>
      </c>
      <c r="H26" s="23" t="str">
        <f>[25]멀리!$F$12</f>
        <v>7.05</v>
      </c>
      <c r="I26" s="21" t="str">
        <f>[25]멀리!$C$13</f>
        <v>최희태</v>
      </c>
      <c r="J26" s="22" t="str">
        <f>[25]멀리!$E$13</f>
        <v>대전체육고</v>
      </c>
      <c r="K26" s="23" t="str">
        <f>[25]멀리!$F$13</f>
        <v>7.02</v>
      </c>
      <c r="L26" s="21" t="str">
        <f>[25]멀리!$C$14</f>
        <v>유선호</v>
      </c>
      <c r="M26" s="22" t="str">
        <f>[25]멀리!$E$14</f>
        <v>충북체육고</v>
      </c>
      <c r="N26" s="23" t="str">
        <f>[25]멀리!$F$14</f>
        <v>6.90</v>
      </c>
      <c r="O26" s="21" t="str">
        <f>[25]멀리!$C$15</f>
        <v>백재현</v>
      </c>
      <c r="P26" s="22" t="str">
        <f>[25]멀리!$E$15</f>
        <v>충남고</v>
      </c>
      <c r="Q26" s="23" t="str">
        <f>[25]멀리!$F$15</f>
        <v>6.88</v>
      </c>
      <c r="R26" s="21" t="str">
        <f>[25]멀리!$C$16</f>
        <v>구자민</v>
      </c>
      <c r="S26" s="22" t="str">
        <f>[25]멀리!$E$16</f>
        <v>경남체육고</v>
      </c>
      <c r="T26" s="23" t="str">
        <f>[25]멀리!$F$16</f>
        <v>6.88</v>
      </c>
      <c r="U26" s="21" t="str">
        <f>[25]멀리!$C$17</f>
        <v>송병찬</v>
      </c>
      <c r="V26" s="22" t="str">
        <f>[25]멀리!$E$17</f>
        <v>경복고</v>
      </c>
      <c r="W26" s="23" t="str">
        <f>[25]멀리!$F$17</f>
        <v>6.80</v>
      </c>
      <c r="X26" s="21" t="str">
        <f>[25]멀리!$C$18</f>
        <v>성지윤</v>
      </c>
      <c r="Y26" s="22" t="str">
        <f>[25]멀리!$E$18</f>
        <v>광양하이텍고</v>
      </c>
      <c r="Z26" s="23" t="str">
        <f>[25]멀리!$F$18</f>
        <v>6.64</v>
      </c>
    </row>
    <row r="27" spans="1:26" s="55" customFormat="1" ht="13.5" customHeight="1">
      <c r="A27" s="129"/>
      <c r="B27" s="14" t="s">
        <v>5</v>
      </c>
      <c r="C27" s="32"/>
      <c r="D27" s="33" t="str">
        <f>[25]멀리!$G$11</f>
        <v>-0.2</v>
      </c>
      <c r="E27" s="34"/>
      <c r="F27" s="32"/>
      <c r="G27" s="33" t="str">
        <f>[25]멀리!$G$12</f>
        <v>-0.2</v>
      </c>
      <c r="H27" s="34"/>
      <c r="I27" s="32"/>
      <c r="J27" s="33" t="str">
        <f>[25]멀리!$G$13</f>
        <v>-0.5</v>
      </c>
      <c r="K27" s="34"/>
      <c r="L27" s="32"/>
      <c r="M27" s="33" t="str">
        <f>[25]멀리!$G$14</f>
        <v>0.1</v>
      </c>
      <c r="N27" s="34"/>
      <c r="O27" s="32"/>
      <c r="P27" s="33" t="str">
        <f>[25]멀리!$G$15</f>
        <v>-0.2</v>
      </c>
      <c r="Q27" s="34"/>
      <c r="R27" s="32"/>
      <c r="S27" s="33" t="str">
        <f>[25]멀리!$G$16</f>
        <v>-0.4</v>
      </c>
      <c r="T27" s="34"/>
      <c r="U27" s="32"/>
      <c r="V27" s="33" t="str">
        <f>[25]멀리!$G$17</f>
        <v>-0.5</v>
      </c>
      <c r="W27" s="34"/>
      <c r="X27" s="32"/>
      <c r="Y27" s="33" t="str">
        <f>[25]멀리!$G$18</f>
        <v>-0.6</v>
      </c>
      <c r="Z27" s="34"/>
    </row>
    <row r="28" spans="1:26" s="55" customFormat="1" ht="13.5" customHeight="1">
      <c r="A28" s="129">
        <v>4</v>
      </c>
      <c r="B28" s="15" t="s">
        <v>32</v>
      </c>
      <c r="C28" s="21" t="str">
        <f>[25]세단!$C$11</f>
        <v>정태식</v>
      </c>
      <c r="D28" s="22" t="str">
        <f>[25]세단!$E$11</f>
        <v>인천체육고</v>
      </c>
      <c r="E28" s="23" t="str">
        <f>[25]세단!$F$11</f>
        <v>14.93</v>
      </c>
      <c r="F28" s="21" t="str">
        <f>[25]세단!$C$12</f>
        <v>구현욱</v>
      </c>
      <c r="G28" s="22" t="str">
        <f>[25]세단!$E$12</f>
        <v>경북체육고</v>
      </c>
      <c r="H28" s="23" t="str">
        <f>[25]세단!$F$12</f>
        <v>14.34</v>
      </c>
      <c r="I28" s="21" t="str">
        <f>[25]세단!$C$13</f>
        <v>박태양</v>
      </c>
      <c r="J28" s="22" t="str">
        <f>[25]세단!$E$13</f>
        <v>충남체육고</v>
      </c>
      <c r="K28" s="23" t="str">
        <f>[25]세단!$F$13</f>
        <v>14.19</v>
      </c>
      <c r="L28" s="21" t="str">
        <f>[25]세단!$C$14</f>
        <v>노경민</v>
      </c>
      <c r="M28" s="22" t="str">
        <f>[25]세단!$E$14</f>
        <v>대구체육고</v>
      </c>
      <c r="N28" s="23" t="str">
        <f>[25]세단!$F$14</f>
        <v>13.76</v>
      </c>
      <c r="O28" s="21" t="str">
        <f>[25]세단!$C$15</f>
        <v>방형건</v>
      </c>
      <c r="P28" s="22" t="str">
        <f>[25]세단!$E$15</f>
        <v>강원체육고</v>
      </c>
      <c r="Q28" s="23" t="str">
        <f>[25]세단!$F$15</f>
        <v>13.67</v>
      </c>
      <c r="R28" s="21" t="str">
        <f>[25]세단!$C$16</f>
        <v>김광섭</v>
      </c>
      <c r="S28" s="22" t="str">
        <f>[25]세단!$E$16</f>
        <v>충남체육고</v>
      </c>
      <c r="T28" s="23" t="str">
        <f>[25]세단!$F$16</f>
        <v>13.59</v>
      </c>
      <c r="U28" s="21" t="str">
        <f>[25]세단!$C$17</f>
        <v>여석민</v>
      </c>
      <c r="V28" s="22" t="str">
        <f>[25]세단!$E$17</f>
        <v>부산사대부설고</v>
      </c>
      <c r="W28" s="23" t="str">
        <f>[25]세단!$F$17</f>
        <v>13.23</v>
      </c>
      <c r="X28" s="21" t="str">
        <f>[25]세단!$C$18</f>
        <v>김민성</v>
      </c>
      <c r="Y28" s="22" t="str">
        <f>[25]세단!$E$18</f>
        <v>경남체육고</v>
      </c>
      <c r="Z28" s="23" t="str">
        <f>[25]세단!$F$18</f>
        <v>13.12</v>
      </c>
    </row>
    <row r="29" spans="1:26" s="55" customFormat="1" ht="13.5" customHeight="1">
      <c r="A29" s="129"/>
      <c r="B29" s="14" t="s">
        <v>5</v>
      </c>
      <c r="C29" s="32"/>
      <c r="D29" s="33" t="str">
        <f>[25]세단!$G$11</f>
        <v>-1.2</v>
      </c>
      <c r="E29" s="34"/>
      <c r="F29" s="32"/>
      <c r="G29" s="33" t="str">
        <f>[25]세단!$G$12</f>
        <v>-0.9</v>
      </c>
      <c r="H29" s="34"/>
      <c r="I29" s="32"/>
      <c r="J29" s="33" t="str">
        <f>[25]세단!$G$13</f>
        <v>-0.8</v>
      </c>
      <c r="K29" s="34"/>
      <c r="L29" s="32"/>
      <c r="M29" s="33" t="str">
        <f>[25]세단!$G$14</f>
        <v>-0.6</v>
      </c>
      <c r="N29" s="34"/>
      <c r="O29" s="32"/>
      <c r="P29" s="33" t="str">
        <f>[25]세단!$G$15</f>
        <v>-0.3</v>
      </c>
      <c r="Q29" s="34"/>
      <c r="R29" s="32"/>
      <c r="S29" s="33" t="str">
        <f>[25]세단!$G$16</f>
        <v>-0.3</v>
      </c>
      <c r="T29" s="34"/>
      <c r="U29" s="32"/>
      <c r="V29" s="33" t="str">
        <f>[25]세단!$G$17</f>
        <v>-0.6</v>
      </c>
      <c r="W29" s="34"/>
      <c r="X29" s="32"/>
      <c r="Y29" s="33" t="str">
        <f>[25]세단!$G$18</f>
        <v>-1.3</v>
      </c>
      <c r="Z29" s="34"/>
    </row>
    <row r="30" spans="1:26" s="55" customFormat="1" ht="13.5" customHeight="1">
      <c r="A30" s="42">
        <v>2</v>
      </c>
      <c r="B30" s="16" t="s">
        <v>23</v>
      </c>
      <c r="C30" s="18" t="str">
        <f>[25]포환!$C$11</f>
        <v>박시훈</v>
      </c>
      <c r="D30" s="19" t="str">
        <f>[25]포환!$E$11</f>
        <v>금오고</v>
      </c>
      <c r="E30" s="20" t="str">
        <f>[25]포환!$F$11</f>
        <v>18.21</v>
      </c>
      <c r="F30" s="18" t="str">
        <f>[25]포환!$C$12</f>
        <v>김탁민</v>
      </c>
      <c r="G30" s="19" t="str">
        <f>[25]포환!$E$12</f>
        <v>경남체육고</v>
      </c>
      <c r="H30" s="20" t="str">
        <f>[25]포환!$F$12</f>
        <v>15.01</v>
      </c>
      <c r="I30" s="18" t="str">
        <f>[25]포환!$C$13</f>
        <v>정유빈</v>
      </c>
      <c r="J30" s="19" t="str">
        <f>[25]포환!$E$13</f>
        <v>경기체육고</v>
      </c>
      <c r="K30" s="20" t="str">
        <f>[25]포환!$F$13</f>
        <v>14.61</v>
      </c>
      <c r="L30" s="18" t="str">
        <f>[25]포환!$C$14</f>
        <v>김용준</v>
      </c>
      <c r="M30" s="19" t="str">
        <f>[25]포환!$E$14</f>
        <v>충남체육고</v>
      </c>
      <c r="N30" s="20" t="str">
        <f>[25]포환!$F$14</f>
        <v>14.42</v>
      </c>
      <c r="O30" s="18" t="str">
        <f>[25]포환!$C$15</f>
        <v>윤경진</v>
      </c>
      <c r="P30" s="19" t="str">
        <f>[25]포환!$E$15</f>
        <v>충북체육고</v>
      </c>
      <c r="Q30" s="20" t="str">
        <f>[25]포환!$F$15</f>
        <v>11.88</v>
      </c>
      <c r="R30" s="18"/>
      <c r="S30" s="19"/>
      <c r="T30" s="20"/>
      <c r="U30" s="18"/>
      <c r="V30" s="19"/>
      <c r="W30" s="20"/>
      <c r="X30" s="18"/>
      <c r="Y30" s="19"/>
      <c r="Z30" s="20"/>
    </row>
    <row r="31" spans="1:26" s="55" customFormat="1" ht="13.5" customHeight="1">
      <c r="A31" s="42">
        <v>5</v>
      </c>
      <c r="B31" s="16" t="s">
        <v>33</v>
      </c>
      <c r="C31" s="18" t="str">
        <f>[25]원반!$C$11</f>
        <v>박민재</v>
      </c>
      <c r="D31" s="19" t="str">
        <f>[25]원반!$E$11</f>
        <v>충남체육고</v>
      </c>
      <c r="E31" s="20" t="str">
        <f>[25]원반!$F$11</f>
        <v>49.87</v>
      </c>
      <c r="F31" s="18" t="str">
        <f>[25]원반!$C$12</f>
        <v>이태우</v>
      </c>
      <c r="G31" s="19" t="str">
        <f>[25]원반!$E$12</f>
        <v>전북체육고</v>
      </c>
      <c r="H31" s="20" t="str">
        <f>[25]원반!$F$12</f>
        <v>44.41</v>
      </c>
      <c r="I31" s="18" t="str">
        <f>[25]원반!$C$13</f>
        <v>오현수</v>
      </c>
      <c r="J31" s="19" t="str">
        <f>[25]원반!$E$13</f>
        <v>포항이동고</v>
      </c>
      <c r="K31" s="20" t="str">
        <f>[25]원반!$F$13</f>
        <v>42.48</v>
      </c>
      <c r="L31" s="18" t="str">
        <f>[25]원반!$C$14</f>
        <v>최대성</v>
      </c>
      <c r="M31" s="19" t="str">
        <f>[25]원반!$E$14</f>
        <v>광주체육고</v>
      </c>
      <c r="N31" s="20" t="str">
        <f>[25]원반!$F$14</f>
        <v>42.47</v>
      </c>
      <c r="O31" s="18" t="str">
        <f>[25]원반!$C$15</f>
        <v>신재민</v>
      </c>
      <c r="P31" s="19" t="str">
        <f>[25]원반!$E$15</f>
        <v>경기체육고</v>
      </c>
      <c r="Q31" s="20" t="str">
        <f>[25]원반!$F$15</f>
        <v>40.19</v>
      </c>
      <c r="R31" s="18" t="str">
        <f>[25]원반!$C$16</f>
        <v>진윤현</v>
      </c>
      <c r="S31" s="19" t="str">
        <f>[25]원반!$E$16</f>
        <v>경남체육고</v>
      </c>
      <c r="T31" s="20" t="str">
        <f>[25]원반!$F$16</f>
        <v>39.20</v>
      </c>
      <c r="U31" s="18" t="str">
        <f>[25]원반!$C$17</f>
        <v>윤현서</v>
      </c>
      <c r="V31" s="19" t="str">
        <f>[25]원반!$E$17</f>
        <v>충남체육고</v>
      </c>
      <c r="W31" s="20" t="str">
        <f>[25]원반!$F$17</f>
        <v>34.70</v>
      </c>
      <c r="X31" s="18" t="str">
        <f>[25]원반!$C$18</f>
        <v>김강량</v>
      </c>
      <c r="Y31" s="19" t="str">
        <f>[25]원반!$E$18</f>
        <v>부산체육고</v>
      </c>
      <c r="Z31" s="20" t="str">
        <f>[25]원반!$F$18</f>
        <v>33.89</v>
      </c>
    </row>
    <row r="32" spans="1:26" s="55" customFormat="1" ht="13.5" customHeight="1">
      <c r="A32" s="42">
        <v>1</v>
      </c>
      <c r="B32" s="16" t="s">
        <v>34</v>
      </c>
      <c r="C32" s="18" t="str">
        <f>[25]해머!$C$11</f>
        <v>김강량</v>
      </c>
      <c r="D32" s="19" t="str">
        <f>[25]해머!$E$11</f>
        <v>부산체육고</v>
      </c>
      <c r="E32" s="20" t="str">
        <f>[25]해머!$F$11</f>
        <v>55.66</v>
      </c>
      <c r="F32" s="18"/>
      <c r="G32" s="19"/>
      <c r="H32" s="20"/>
      <c r="I32" s="18"/>
      <c r="J32" s="19"/>
      <c r="K32" s="20"/>
      <c r="L32" s="18"/>
      <c r="M32" s="19"/>
      <c r="N32" s="20"/>
      <c r="O32" s="18"/>
      <c r="P32" s="19"/>
      <c r="Q32" s="20"/>
      <c r="R32" s="18"/>
      <c r="S32" s="19"/>
      <c r="T32" s="20"/>
      <c r="U32" s="18"/>
      <c r="V32" s="19"/>
      <c r="W32" s="20"/>
      <c r="X32" s="18"/>
      <c r="Y32" s="19"/>
      <c r="Z32" s="20"/>
    </row>
    <row r="33" spans="1:26" s="55" customFormat="1" ht="7.5" customHeight="1">
      <c r="A33" s="42"/>
      <c r="B33" s="16"/>
      <c r="C33" s="120" t="s">
        <v>48</v>
      </c>
      <c r="D33" s="133"/>
      <c r="E33" s="134"/>
      <c r="F33" s="18"/>
      <c r="G33" s="19"/>
      <c r="H33" s="20"/>
      <c r="I33" s="18"/>
      <c r="J33" s="19"/>
      <c r="K33" s="20"/>
      <c r="L33" s="18"/>
      <c r="M33" s="19"/>
      <c r="N33" s="20"/>
      <c r="O33" s="18"/>
      <c r="P33" s="19"/>
      <c r="Q33" s="20"/>
      <c r="R33" s="18"/>
      <c r="S33" s="19"/>
      <c r="T33" s="20"/>
      <c r="U33" s="18"/>
      <c r="V33" s="19"/>
      <c r="W33" s="20"/>
      <c r="X33" s="18"/>
      <c r="Y33" s="19"/>
      <c r="Z33" s="20"/>
    </row>
    <row r="34" spans="1:26" s="55" customFormat="1" ht="13.5" customHeight="1">
      <c r="A34" s="56">
        <v>3</v>
      </c>
      <c r="B34" s="16" t="s">
        <v>35</v>
      </c>
      <c r="C34" s="18" t="str">
        <f>[25]투창!$C$11</f>
        <v>정준석</v>
      </c>
      <c r="D34" s="19" t="str">
        <f>[25]투창!$E$11</f>
        <v>충남체육고</v>
      </c>
      <c r="E34" s="20" t="str">
        <f>[25]투창!$F$11</f>
        <v>67.20</v>
      </c>
      <c r="F34" s="18" t="str">
        <f>[25]투창!$C$12</f>
        <v>이서준</v>
      </c>
      <c r="G34" s="19" t="str">
        <f>[25]투창!$E$12</f>
        <v>인천체육고</v>
      </c>
      <c r="H34" s="20" t="str">
        <f>[25]투창!$F$12</f>
        <v>57.54</v>
      </c>
      <c r="I34" s="18" t="str">
        <f>[25]투창!$C$13</f>
        <v>엄재민</v>
      </c>
      <c r="J34" s="19" t="str">
        <f>[25]투창!$E$13</f>
        <v>인천체육고</v>
      </c>
      <c r="K34" s="20" t="str">
        <f>[25]투창!$F$13</f>
        <v>53.64</v>
      </c>
      <c r="L34" s="18" t="str">
        <f>[25]투창!$C$14</f>
        <v>신윤식</v>
      </c>
      <c r="M34" s="19" t="str">
        <f>[25]투창!$E$14</f>
        <v>신명고</v>
      </c>
      <c r="N34" s="20" t="str">
        <f>[25]투창!$F$14</f>
        <v>51.83</v>
      </c>
      <c r="O34" s="18" t="str">
        <f>[25]투창!$C$15</f>
        <v>이세종</v>
      </c>
      <c r="P34" s="19" t="str">
        <f>[25]투창!$E$15</f>
        <v>대구체육고</v>
      </c>
      <c r="Q34" s="20" t="str">
        <f>[25]투창!$F$15</f>
        <v>51.21</v>
      </c>
      <c r="R34" s="18" t="str">
        <f>[25]투창!$C$16</f>
        <v>고창근</v>
      </c>
      <c r="S34" s="19" t="str">
        <f>[25]투창!$E$16</f>
        <v>경북체육고</v>
      </c>
      <c r="T34" s="20" t="str">
        <f>[25]투창!$F$16</f>
        <v>47.13</v>
      </c>
      <c r="U34" s="18"/>
      <c r="V34" s="19"/>
      <c r="W34" s="20"/>
      <c r="X34" s="18"/>
      <c r="Y34" s="19"/>
      <c r="Z34" s="20"/>
    </row>
    <row r="35" spans="1:26" s="55" customFormat="1" ht="13.5" customHeight="1">
      <c r="A35" s="42">
        <v>4</v>
      </c>
      <c r="B35" s="16" t="s">
        <v>36</v>
      </c>
      <c r="C35" s="18" t="str">
        <f>'[25]10종경기'!$C$11</f>
        <v>남현빈</v>
      </c>
      <c r="D35" s="19" t="str">
        <f>'[25]10종경기'!$E$11</f>
        <v>대구체육고</v>
      </c>
      <c r="E35" s="20" t="str">
        <f>'[25]10종경기'!$F$11</f>
        <v>6,918점 DR</v>
      </c>
      <c r="F35" s="18" t="str">
        <f>'[25]10종경기'!$C$12</f>
        <v>이도근</v>
      </c>
      <c r="G35" s="19" t="str">
        <f>'[25]10종경기'!$E$12</f>
        <v>신명고</v>
      </c>
      <c r="H35" s="20" t="str">
        <f>'[25]10종경기'!$F$12</f>
        <v>4,841점</v>
      </c>
      <c r="I35" s="18"/>
      <c r="J35" s="19"/>
      <c r="K35" s="20"/>
      <c r="L35" s="18"/>
      <c r="M35" s="19"/>
      <c r="N35" s="20"/>
      <c r="O35" s="18"/>
      <c r="P35" s="19"/>
      <c r="Q35" s="20"/>
      <c r="R35" s="18"/>
      <c r="S35" s="19"/>
      <c r="T35" s="20"/>
      <c r="U35" s="18"/>
      <c r="V35" s="19"/>
      <c r="W35" s="20"/>
      <c r="X35" s="18"/>
      <c r="Y35" s="19"/>
      <c r="Z35" s="20"/>
    </row>
    <row r="36" spans="1:26" s="55" customFormat="1" ht="13.5" customHeight="1">
      <c r="A36" s="45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s="55" customFormat="1" ht="15.75" customHeight="1">
      <c r="A37" s="45"/>
      <c r="B37" s="11" t="s">
        <v>37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9" customFormat="1" ht="14.25" customHeight="1">
      <c r="A38" s="44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s="39" customFormat="1">
      <c r="A39" s="44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</sheetData>
  <mergeCells count="27">
    <mergeCell ref="U23:W23"/>
    <mergeCell ref="X23:Z23"/>
    <mergeCell ref="A26:A27"/>
    <mergeCell ref="A28:A29"/>
    <mergeCell ref="C33:E33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  <mergeCell ref="F21:H21"/>
    <mergeCell ref="I21:K21"/>
    <mergeCell ref="L21:N21"/>
    <mergeCell ref="O21:Q21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017DC-E036-474E-9EC3-C00973EC30F3}">
  <dimension ref="A1:Z36"/>
  <sheetViews>
    <sheetView showGridLines="0" view="pageBreakPreview" zoomScale="120" zoomScaleSheetLayoutView="120" workbookViewId="0">
      <selection activeCell="E2" sqref="E2:T2"/>
    </sheetView>
  </sheetViews>
  <sheetFormatPr defaultRowHeight="13.5"/>
  <cols>
    <col min="1" max="1" width="2.33203125" style="44" customWidth="1"/>
    <col min="2" max="2" width="5.44140625" customWidth="1"/>
    <col min="3" max="3" width="3.6640625" customWidth="1"/>
    <col min="4" max="4" width="4.6640625" customWidth="1"/>
    <col min="5" max="5" width="5.6640625" customWidth="1"/>
    <col min="6" max="6" width="3.6640625" customWidth="1"/>
    <col min="7" max="7" width="4.6640625" customWidth="1"/>
    <col min="8" max="8" width="5.6640625" customWidth="1"/>
    <col min="9" max="9" width="3.6640625" customWidth="1"/>
    <col min="10" max="10" width="4.6640625" customWidth="1"/>
    <col min="11" max="11" width="5.6640625" customWidth="1"/>
    <col min="12" max="12" width="3.6640625" customWidth="1"/>
    <col min="13" max="13" width="4.6640625" customWidth="1"/>
    <col min="14" max="14" width="5.6640625" customWidth="1"/>
    <col min="15" max="15" width="3.6640625" customWidth="1"/>
    <col min="16" max="16" width="4.6640625" customWidth="1"/>
    <col min="17" max="17" width="5.6640625" customWidth="1"/>
    <col min="18" max="18" width="3.6640625" customWidth="1"/>
    <col min="19" max="19" width="4.6640625" customWidth="1"/>
    <col min="20" max="20" width="5.6640625" customWidth="1"/>
    <col min="21" max="21" width="3.6640625" customWidth="1"/>
    <col min="22" max="22" width="4.6640625" customWidth="1"/>
    <col min="23" max="23" width="5.6640625" customWidth="1"/>
    <col min="24" max="24" width="3.6640625" customWidth="1"/>
    <col min="25" max="25" width="4.6640625" customWidth="1"/>
    <col min="26" max="26" width="5.6640625" customWidth="1"/>
    <col min="257" max="257" width="2.33203125" customWidth="1"/>
    <col min="258" max="258" width="5.44140625" customWidth="1"/>
    <col min="259" max="259" width="3.6640625" customWidth="1"/>
    <col min="260" max="260" width="4.6640625" customWidth="1"/>
    <col min="261" max="261" width="5.6640625" customWidth="1"/>
    <col min="262" max="262" width="3.6640625" customWidth="1"/>
    <col min="263" max="263" width="4.6640625" customWidth="1"/>
    <col min="264" max="264" width="5.6640625" customWidth="1"/>
    <col min="265" max="265" width="3.6640625" customWidth="1"/>
    <col min="266" max="266" width="4.6640625" customWidth="1"/>
    <col min="267" max="267" width="5.6640625" customWidth="1"/>
    <col min="268" max="268" width="3.6640625" customWidth="1"/>
    <col min="269" max="269" width="4.6640625" customWidth="1"/>
    <col min="270" max="270" width="5.6640625" customWidth="1"/>
    <col min="271" max="271" width="3.6640625" customWidth="1"/>
    <col min="272" max="272" width="4.6640625" customWidth="1"/>
    <col min="273" max="273" width="5.6640625" customWidth="1"/>
    <col min="274" max="274" width="3.6640625" customWidth="1"/>
    <col min="275" max="275" width="4.6640625" customWidth="1"/>
    <col min="276" max="276" width="5.6640625" customWidth="1"/>
    <col min="277" max="277" width="3.6640625" customWidth="1"/>
    <col min="278" max="278" width="4.6640625" customWidth="1"/>
    <col min="279" max="279" width="5.6640625" customWidth="1"/>
    <col min="280" max="280" width="3.6640625" customWidth="1"/>
    <col min="281" max="281" width="4.6640625" customWidth="1"/>
    <col min="282" max="282" width="5.6640625" customWidth="1"/>
    <col min="513" max="513" width="2.33203125" customWidth="1"/>
    <col min="514" max="514" width="5.44140625" customWidth="1"/>
    <col min="515" max="515" width="3.6640625" customWidth="1"/>
    <col min="516" max="516" width="4.6640625" customWidth="1"/>
    <col min="517" max="517" width="5.6640625" customWidth="1"/>
    <col min="518" max="518" width="3.6640625" customWidth="1"/>
    <col min="519" max="519" width="4.6640625" customWidth="1"/>
    <col min="520" max="520" width="5.6640625" customWidth="1"/>
    <col min="521" max="521" width="3.6640625" customWidth="1"/>
    <col min="522" max="522" width="4.6640625" customWidth="1"/>
    <col min="523" max="523" width="5.6640625" customWidth="1"/>
    <col min="524" max="524" width="3.6640625" customWidth="1"/>
    <col min="525" max="525" width="4.6640625" customWidth="1"/>
    <col min="526" max="526" width="5.6640625" customWidth="1"/>
    <col min="527" max="527" width="3.6640625" customWidth="1"/>
    <col min="528" max="528" width="4.6640625" customWidth="1"/>
    <col min="529" max="529" width="5.6640625" customWidth="1"/>
    <col min="530" max="530" width="3.6640625" customWidth="1"/>
    <col min="531" max="531" width="4.6640625" customWidth="1"/>
    <col min="532" max="532" width="5.6640625" customWidth="1"/>
    <col min="533" max="533" width="3.6640625" customWidth="1"/>
    <col min="534" max="534" width="4.6640625" customWidth="1"/>
    <col min="535" max="535" width="5.6640625" customWidth="1"/>
    <col min="536" max="536" width="3.6640625" customWidth="1"/>
    <col min="537" max="537" width="4.6640625" customWidth="1"/>
    <col min="538" max="538" width="5.6640625" customWidth="1"/>
    <col min="769" max="769" width="2.33203125" customWidth="1"/>
    <col min="770" max="770" width="5.44140625" customWidth="1"/>
    <col min="771" max="771" width="3.6640625" customWidth="1"/>
    <col min="772" max="772" width="4.6640625" customWidth="1"/>
    <col min="773" max="773" width="5.6640625" customWidth="1"/>
    <col min="774" max="774" width="3.6640625" customWidth="1"/>
    <col min="775" max="775" width="4.6640625" customWidth="1"/>
    <col min="776" max="776" width="5.6640625" customWidth="1"/>
    <col min="777" max="777" width="3.6640625" customWidth="1"/>
    <col min="778" max="778" width="4.6640625" customWidth="1"/>
    <col min="779" max="779" width="5.6640625" customWidth="1"/>
    <col min="780" max="780" width="3.6640625" customWidth="1"/>
    <col min="781" max="781" width="4.6640625" customWidth="1"/>
    <col min="782" max="782" width="5.6640625" customWidth="1"/>
    <col min="783" max="783" width="3.6640625" customWidth="1"/>
    <col min="784" max="784" width="4.6640625" customWidth="1"/>
    <col min="785" max="785" width="5.6640625" customWidth="1"/>
    <col min="786" max="786" width="3.6640625" customWidth="1"/>
    <col min="787" max="787" width="4.6640625" customWidth="1"/>
    <col min="788" max="788" width="5.6640625" customWidth="1"/>
    <col min="789" max="789" width="3.6640625" customWidth="1"/>
    <col min="790" max="790" width="4.6640625" customWidth="1"/>
    <col min="791" max="791" width="5.6640625" customWidth="1"/>
    <col min="792" max="792" width="3.6640625" customWidth="1"/>
    <col min="793" max="793" width="4.6640625" customWidth="1"/>
    <col min="794" max="794" width="5.6640625" customWidth="1"/>
    <col min="1025" max="1025" width="2.33203125" customWidth="1"/>
    <col min="1026" max="1026" width="5.44140625" customWidth="1"/>
    <col min="1027" max="1027" width="3.6640625" customWidth="1"/>
    <col min="1028" max="1028" width="4.6640625" customWidth="1"/>
    <col min="1029" max="1029" width="5.6640625" customWidth="1"/>
    <col min="1030" max="1030" width="3.6640625" customWidth="1"/>
    <col min="1031" max="1031" width="4.6640625" customWidth="1"/>
    <col min="1032" max="1032" width="5.6640625" customWidth="1"/>
    <col min="1033" max="1033" width="3.6640625" customWidth="1"/>
    <col min="1034" max="1034" width="4.6640625" customWidth="1"/>
    <col min="1035" max="1035" width="5.6640625" customWidth="1"/>
    <col min="1036" max="1036" width="3.6640625" customWidth="1"/>
    <col min="1037" max="1037" width="4.6640625" customWidth="1"/>
    <col min="1038" max="1038" width="5.6640625" customWidth="1"/>
    <col min="1039" max="1039" width="3.6640625" customWidth="1"/>
    <col min="1040" max="1040" width="4.6640625" customWidth="1"/>
    <col min="1041" max="1041" width="5.6640625" customWidth="1"/>
    <col min="1042" max="1042" width="3.6640625" customWidth="1"/>
    <col min="1043" max="1043" width="4.6640625" customWidth="1"/>
    <col min="1044" max="1044" width="5.6640625" customWidth="1"/>
    <col min="1045" max="1045" width="3.6640625" customWidth="1"/>
    <col min="1046" max="1046" width="4.6640625" customWidth="1"/>
    <col min="1047" max="1047" width="5.6640625" customWidth="1"/>
    <col min="1048" max="1048" width="3.6640625" customWidth="1"/>
    <col min="1049" max="1049" width="4.6640625" customWidth="1"/>
    <col min="1050" max="1050" width="5.6640625" customWidth="1"/>
    <col min="1281" max="1281" width="2.33203125" customWidth="1"/>
    <col min="1282" max="1282" width="5.44140625" customWidth="1"/>
    <col min="1283" max="1283" width="3.6640625" customWidth="1"/>
    <col min="1284" max="1284" width="4.6640625" customWidth="1"/>
    <col min="1285" max="1285" width="5.6640625" customWidth="1"/>
    <col min="1286" max="1286" width="3.6640625" customWidth="1"/>
    <col min="1287" max="1287" width="4.6640625" customWidth="1"/>
    <col min="1288" max="1288" width="5.6640625" customWidth="1"/>
    <col min="1289" max="1289" width="3.6640625" customWidth="1"/>
    <col min="1290" max="1290" width="4.6640625" customWidth="1"/>
    <col min="1291" max="1291" width="5.6640625" customWidth="1"/>
    <col min="1292" max="1292" width="3.6640625" customWidth="1"/>
    <col min="1293" max="1293" width="4.6640625" customWidth="1"/>
    <col min="1294" max="1294" width="5.6640625" customWidth="1"/>
    <col min="1295" max="1295" width="3.6640625" customWidth="1"/>
    <col min="1296" max="1296" width="4.6640625" customWidth="1"/>
    <col min="1297" max="1297" width="5.6640625" customWidth="1"/>
    <col min="1298" max="1298" width="3.6640625" customWidth="1"/>
    <col min="1299" max="1299" width="4.6640625" customWidth="1"/>
    <col min="1300" max="1300" width="5.6640625" customWidth="1"/>
    <col min="1301" max="1301" width="3.6640625" customWidth="1"/>
    <col min="1302" max="1302" width="4.6640625" customWidth="1"/>
    <col min="1303" max="1303" width="5.6640625" customWidth="1"/>
    <col min="1304" max="1304" width="3.6640625" customWidth="1"/>
    <col min="1305" max="1305" width="4.6640625" customWidth="1"/>
    <col min="1306" max="1306" width="5.6640625" customWidth="1"/>
    <col min="1537" max="1537" width="2.33203125" customWidth="1"/>
    <col min="1538" max="1538" width="5.44140625" customWidth="1"/>
    <col min="1539" max="1539" width="3.6640625" customWidth="1"/>
    <col min="1540" max="1540" width="4.6640625" customWidth="1"/>
    <col min="1541" max="1541" width="5.6640625" customWidth="1"/>
    <col min="1542" max="1542" width="3.6640625" customWidth="1"/>
    <col min="1543" max="1543" width="4.6640625" customWidth="1"/>
    <col min="1544" max="1544" width="5.6640625" customWidth="1"/>
    <col min="1545" max="1545" width="3.6640625" customWidth="1"/>
    <col min="1546" max="1546" width="4.6640625" customWidth="1"/>
    <col min="1547" max="1547" width="5.6640625" customWidth="1"/>
    <col min="1548" max="1548" width="3.6640625" customWidth="1"/>
    <col min="1549" max="1549" width="4.6640625" customWidth="1"/>
    <col min="1550" max="1550" width="5.6640625" customWidth="1"/>
    <col min="1551" max="1551" width="3.6640625" customWidth="1"/>
    <col min="1552" max="1552" width="4.6640625" customWidth="1"/>
    <col min="1553" max="1553" width="5.6640625" customWidth="1"/>
    <col min="1554" max="1554" width="3.6640625" customWidth="1"/>
    <col min="1555" max="1555" width="4.6640625" customWidth="1"/>
    <col min="1556" max="1556" width="5.6640625" customWidth="1"/>
    <col min="1557" max="1557" width="3.6640625" customWidth="1"/>
    <col min="1558" max="1558" width="4.6640625" customWidth="1"/>
    <col min="1559" max="1559" width="5.6640625" customWidth="1"/>
    <col min="1560" max="1560" width="3.6640625" customWidth="1"/>
    <col min="1561" max="1561" width="4.6640625" customWidth="1"/>
    <col min="1562" max="1562" width="5.6640625" customWidth="1"/>
    <col min="1793" max="1793" width="2.33203125" customWidth="1"/>
    <col min="1794" max="1794" width="5.44140625" customWidth="1"/>
    <col min="1795" max="1795" width="3.6640625" customWidth="1"/>
    <col min="1796" max="1796" width="4.6640625" customWidth="1"/>
    <col min="1797" max="1797" width="5.6640625" customWidth="1"/>
    <col min="1798" max="1798" width="3.6640625" customWidth="1"/>
    <col min="1799" max="1799" width="4.6640625" customWidth="1"/>
    <col min="1800" max="1800" width="5.6640625" customWidth="1"/>
    <col min="1801" max="1801" width="3.6640625" customWidth="1"/>
    <col min="1802" max="1802" width="4.6640625" customWidth="1"/>
    <col min="1803" max="1803" width="5.6640625" customWidth="1"/>
    <col min="1804" max="1804" width="3.6640625" customWidth="1"/>
    <col min="1805" max="1805" width="4.6640625" customWidth="1"/>
    <col min="1806" max="1806" width="5.6640625" customWidth="1"/>
    <col min="1807" max="1807" width="3.6640625" customWidth="1"/>
    <col min="1808" max="1808" width="4.6640625" customWidth="1"/>
    <col min="1809" max="1809" width="5.6640625" customWidth="1"/>
    <col min="1810" max="1810" width="3.6640625" customWidth="1"/>
    <col min="1811" max="1811" width="4.6640625" customWidth="1"/>
    <col min="1812" max="1812" width="5.6640625" customWidth="1"/>
    <col min="1813" max="1813" width="3.6640625" customWidth="1"/>
    <col min="1814" max="1814" width="4.6640625" customWidth="1"/>
    <col min="1815" max="1815" width="5.6640625" customWidth="1"/>
    <col min="1816" max="1816" width="3.6640625" customWidth="1"/>
    <col min="1817" max="1817" width="4.6640625" customWidth="1"/>
    <col min="1818" max="1818" width="5.6640625" customWidth="1"/>
    <col min="2049" max="2049" width="2.33203125" customWidth="1"/>
    <col min="2050" max="2050" width="5.44140625" customWidth="1"/>
    <col min="2051" max="2051" width="3.6640625" customWidth="1"/>
    <col min="2052" max="2052" width="4.6640625" customWidth="1"/>
    <col min="2053" max="2053" width="5.6640625" customWidth="1"/>
    <col min="2054" max="2054" width="3.6640625" customWidth="1"/>
    <col min="2055" max="2055" width="4.6640625" customWidth="1"/>
    <col min="2056" max="2056" width="5.6640625" customWidth="1"/>
    <col min="2057" max="2057" width="3.6640625" customWidth="1"/>
    <col min="2058" max="2058" width="4.6640625" customWidth="1"/>
    <col min="2059" max="2059" width="5.6640625" customWidth="1"/>
    <col min="2060" max="2060" width="3.6640625" customWidth="1"/>
    <col min="2061" max="2061" width="4.6640625" customWidth="1"/>
    <col min="2062" max="2062" width="5.6640625" customWidth="1"/>
    <col min="2063" max="2063" width="3.6640625" customWidth="1"/>
    <col min="2064" max="2064" width="4.6640625" customWidth="1"/>
    <col min="2065" max="2065" width="5.6640625" customWidth="1"/>
    <col min="2066" max="2066" width="3.6640625" customWidth="1"/>
    <col min="2067" max="2067" width="4.6640625" customWidth="1"/>
    <col min="2068" max="2068" width="5.6640625" customWidth="1"/>
    <col min="2069" max="2069" width="3.6640625" customWidth="1"/>
    <col min="2070" max="2070" width="4.6640625" customWidth="1"/>
    <col min="2071" max="2071" width="5.6640625" customWidth="1"/>
    <col min="2072" max="2072" width="3.6640625" customWidth="1"/>
    <col min="2073" max="2073" width="4.6640625" customWidth="1"/>
    <col min="2074" max="2074" width="5.6640625" customWidth="1"/>
    <col min="2305" max="2305" width="2.33203125" customWidth="1"/>
    <col min="2306" max="2306" width="5.44140625" customWidth="1"/>
    <col min="2307" max="2307" width="3.6640625" customWidth="1"/>
    <col min="2308" max="2308" width="4.6640625" customWidth="1"/>
    <col min="2309" max="2309" width="5.6640625" customWidth="1"/>
    <col min="2310" max="2310" width="3.6640625" customWidth="1"/>
    <col min="2311" max="2311" width="4.6640625" customWidth="1"/>
    <col min="2312" max="2312" width="5.6640625" customWidth="1"/>
    <col min="2313" max="2313" width="3.6640625" customWidth="1"/>
    <col min="2314" max="2314" width="4.6640625" customWidth="1"/>
    <col min="2315" max="2315" width="5.6640625" customWidth="1"/>
    <col min="2316" max="2316" width="3.6640625" customWidth="1"/>
    <col min="2317" max="2317" width="4.6640625" customWidth="1"/>
    <col min="2318" max="2318" width="5.6640625" customWidth="1"/>
    <col min="2319" max="2319" width="3.6640625" customWidth="1"/>
    <col min="2320" max="2320" width="4.6640625" customWidth="1"/>
    <col min="2321" max="2321" width="5.6640625" customWidth="1"/>
    <col min="2322" max="2322" width="3.6640625" customWidth="1"/>
    <col min="2323" max="2323" width="4.6640625" customWidth="1"/>
    <col min="2324" max="2324" width="5.6640625" customWidth="1"/>
    <col min="2325" max="2325" width="3.6640625" customWidth="1"/>
    <col min="2326" max="2326" width="4.6640625" customWidth="1"/>
    <col min="2327" max="2327" width="5.6640625" customWidth="1"/>
    <col min="2328" max="2328" width="3.6640625" customWidth="1"/>
    <col min="2329" max="2329" width="4.6640625" customWidth="1"/>
    <col min="2330" max="2330" width="5.6640625" customWidth="1"/>
    <col min="2561" max="2561" width="2.33203125" customWidth="1"/>
    <col min="2562" max="2562" width="5.44140625" customWidth="1"/>
    <col min="2563" max="2563" width="3.6640625" customWidth="1"/>
    <col min="2564" max="2564" width="4.6640625" customWidth="1"/>
    <col min="2565" max="2565" width="5.6640625" customWidth="1"/>
    <col min="2566" max="2566" width="3.6640625" customWidth="1"/>
    <col min="2567" max="2567" width="4.6640625" customWidth="1"/>
    <col min="2568" max="2568" width="5.6640625" customWidth="1"/>
    <col min="2569" max="2569" width="3.6640625" customWidth="1"/>
    <col min="2570" max="2570" width="4.6640625" customWidth="1"/>
    <col min="2571" max="2571" width="5.6640625" customWidth="1"/>
    <col min="2572" max="2572" width="3.6640625" customWidth="1"/>
    <col min="2573" max="2573" width="4.6640625" customWidth="1"/>
    <col min="2574" max="2574" width="5.6640625" customWidth="1"/>
    <col min="2575" max="2575" width="3.6640625" customWidth="1"/>
    <col min="2576" max="2576" width="4.6640625" customWidth="1"/>
    <col min="2577" max="2577" width="5.6640625" customWidth="1"/>
    <col min="2578" max="2578" width="3.6640625" customWidth="1"/>
    <col min="2579" max="2579" width="4.6640625" customWidth="1"/>
    <col min="2580" max="2580" width="5.6640625" customWidth="1"/>
    <col min="2581" max="2581" width="3.6640625" customWidth="1"/>
    <col min="2582" max="2582" width="4.6640625" customWidth="1"/>
    <col min="2583" max="2583" width="5.6640625" customWidth="1"/>
    <col min="2584" max="2584" width="3.6640625" customWidth="1"/>
    <col min="2585" max="2585" width="4.6640625" customWidth="1"/>
    <col min="2586" max="2586" width="5.6640625" customWidth="1"/>
    <col min="2817" max="2817" width="2.33203125" customWidth="1"/>
    <col min="2818" max="2818" width="5.44140625" customWidth="1"/>
    <col min="2819" max="2819" width="3.6640625" customWidth="1"/>
    <col min="2820" max="2820" width="4.6640625" customWidth="1"/>
    <col min="2821" max="2821" width="5.6640625" customWidth="1"/>
    <col min="2822" max="2822" width="3.6640625" customWidth="1"/>
    <col min="2823" max="2823" width="4.6640625" customWidth="1"/>
    <col min="2824" max="2824" width="5.6640625" customWidth="1"/>
    <col min="2825" max="2825" width="3.6640625" customWidth="1"/>
    <col min="2826" max="2826" width="4.6640625" customWidth="1"/>
    <col min="2827" max="2827" width="5.6640625" customWidth="1"/>
    <col min="2828" max="2828" width="3.6640625" customWidth="1"/>
    <col min="2829" max="2829" width="4.6640625" customWidth="1"/>
    <col min="2830" max="2830" width="5.6640625" customWidth="1"/>
    <col min="2831" max="2831" width="3.6640625" customWidth="1"/>
    <col min="2832" max="2832" width="4.6640625" customWidth="1"/>
    <col min="2833" max="2833" width="5.6640625" customWidth="1"/>
    <col min="2834" max="2834" width="3.6640625" customWidth="1"/>
    <col min="2835" max="2835" width="4.6640625" customWidth="1"/>
    <col min="2836" max="2836" width="5.6640625" customWidth="1"/>
    <col min="2837" max="2837" width="3.6640625" customWidth="1"/>
    <col min="2838" max="2838" width="4.6640625" customWidth="1"/>
    <col min="2839" max="2839" width="5.6640625" customWidth="1"/>
    <col min="2840" max="2840" width="3.6640625" customWidth="1"/>
    <col min="2841" max="2841" width="4.6640625" customWidth="1"/>
    <col min="2842" max="2842" width="5.6640625" customWidth="1"/>
    <col min="3073" max="3073" width="2.33203125" customWidth="1"/>
    <col min="3074" max="3074" width="5.44140625" customWidth="1"/>
    <col min="3075" max="3075" width="3.6640625" customWidth="1"/>
    <col min="3076" max="3076" width="4.6640625" customWidth="1"/>
    <col min="3077" max="3077" width="5.6640625" customWidth="1"/>
    <col min="3078" max="3078" width="3.6640625" customWidth="1"/>
    <col min="3079" max="3079" width="4.6640625" customWidth="1"/>
    <col min="3080" max="3080" width="5.6640625" customWidth="1"/>
    <col min="3081" max="3081" width="3.6640625" customWidth="1"/>
    <col min="3082" max="3082" width="4.6640625" customWidth="1"/>
    <col min="3083" max="3083" width="5.6640625" customWidth="1"/>
    <col min="3084" max="3084" width="3.6640625" customWidth="1"/>
    <col min="3085" max="3085" width="4.6640625" customWidth="1"/>
    <col min="3086" max="3086" width="5.6640625" customWidth="1"/>
    <col min="3087" max="3087" width="3.6640625" customWidth="1"/>
    <col min="3088" max="3088" width="4.6640625" customWidth="1"/>
    <col min="3089" max="3089" width="5.6640625" customWidth="1"/>
    <col min="3090" max="3090" width="3.6640625" customWidth="1"/>
    <col min="3091" max="3091" width="4.6640625" customWidth="1"/>
    <col min="3092" max="3092" width="5.6640625" customWidth="1"/>
    <col min="3093" max="3093" width="3.6640625" customWidth="1"/>
    <col min="3094" max="3094" width="4.6640625" customWidth="1"/>
    <col min="3095" max="3095" width="5.6640625" customWidth="1"/>
    <col min="3096" max="3096" width="3.6640625" customWidth="1"/>
    <col min="3097" max="3097" width="4.6640625" customWidth="1"/>
    <col min="3098" max="3098" width="5.6640625" customWidth="1"/>
    <col min="3329" max="3329" width="2.33203125" customWidth="1"/>
    <col min="3330" max="3330" width="5.44140625" customWidth="1"/>
    <col min="3331" max="3331" width="3.6640625" customWidth="1"/>
    <col min="3332" max="3332" width="4.6640625" customWidth="1"/>
    <col min="3333" max="3333" width="5.6640625" customWidth="1"/>
    <col min="3334" max="3334" width="3.6640625" customWidth="1"/>
    <col min="3335" max="3335" width="4.6640625" customWidth="1"/>
    <col min="3336" max="3336" width="5.6640625" customWidth="1"/>
    <col min="3337" max="3337" width="3.6640625" customWidth="1"/>
    <col min="3338" max="3338" width="4.6640625" customWidth="1"/>
    <col min="3339" max="3339" width="5.6640625" customWidth="1"/>
    <col min="3340" max="3340" width="3.6640625" customWidth="1"/>
    <col min="3341" max="3341" width="4.6640625" customWidth="1"/>
    <col min="3342" max="3342" width="5.6640625" customWidth="1"/>
    <col min="3343" max="3343" width="3.6640625" customWidth="1"/>
    <col min="3344" max="3344" width="4.6640625" customWidth="1"/>
    <col min="3345" max="3345" width="5.6640625" customWidth="1"/>
    <col min="3346" max="3346" width="3.6640625" customWidth="1"/>
    <col min="3347" max="3347" width="4.6640625" customWidth="1"/>
    <col min="3348" max="3348" width="5.6640625" customWidth="1"/>
    <col min="3349" max="3349" width="3.6640625" customWidth="1"/>
    <col min="3350" max="3350" width="4.6640625" customWidth="1"/>
    <col min="3351" max="3351" width="5.6640625" customWidth="1"/>
    <col min="3352" max="3352" width="3.6640625" customWidth="1"/>
    <col min="3353" max="3353" width="4.6640625" customWidth="1"/>
    <col min="3354" max="3354" width="5.6640625" customWidth="1"/>
    <col min="3585" max="3585" width="2.33203125" customWidth="1"/>
    <col min="3586" max="3586" width="5.44140625" customWidth="1"/>
    <col min="3587" max="3587" width="3.6640625" customWidth="1"/>
    <col min="3588" max="3588" width="4.6640625" customWidth="1"/>
    <col min="3589" max="3589" width="5.6640625" customWidth="1"/>
    <col min="3590" max="3590" width="3.6640625" customWidth="1"/>
    <col min="3591" max="3591" width="4.6640625" customWidth="1"/>
    <col min="3592" max="3592" width="5.6640625" customWidth="1"/>
    <col min="3593" max="3593" width="3.6640625" customWidth="1"/>
    <col min="3594" max="3594" width="4.6640625" customWidth="1"/>
    <col min="3595" max="3595" width="5.6640625" customWidth="1"/>
    <col min="3596" max="3596" width="3.6640625" customWidth="1"/>
    <col min="3597" max="3597" width="4.6640625" customWidth="1"/>
    <col min="3598" max="3598" width="5.6640625" customWidth="1"/>
    <col min="3599" max="3599" width="3.6640625" customWidth="1"/>
    <col min="3600" max="3600" width="4.6640625" customWidth="1"/>
    <col min="3601" max="3601" width="5.6640625" customWidth="1"/>
    <col min="3602" max="3602" width="3.6640625" customWidth="1"/>
    <col min="3603" max="3603" width="4.6640625" customWidth="1"/>
    <col min="3604" max="3604" width="5.6640625" customWidth="1"/>
    <col min="3605" max="3605" width="3.6640625" customWidth="1"/>
    <col min="3606" max="3606" width="4.6640625" customWidth="1"/>
    <col min="3607" max="3607" width="5.6640625" customWidth="1"/>
    <col min="3608" max="3608" width="3.6640625" customWidth="1"/>
    <col min="3609" max="3609" width="4.6640625" customWidth="1"/>
    <col min="3610" max="3610" width="5.6640625" customWidth="1"/>
    <col min="3841" max="3841" width="2.33203125" customWidth="1"/>
    <col min="3842" max="3842" width="5.44140625" customWidth="1"/>
    <col min="3843" max="3843" width="3.6640625" customWidth="1"/>
    <col min="3844" max="3844" width="4.6640625" customWidth="1"/>
    <col min="3845" max="3845" width="5.6640625" customWidth="1"/>
    <col min="3846" max="3846" width="3.6640625" customWidth="1"/>
    <col min="3847" max="3847" width="4.6640625" customWidth="1"/>
    <col min="3848" max="3848" width="5.6640625" customWidth="1"/>
    <col min="3849" max="3849" width="3.6640625" customWidth="1"/>
    <col min="3850" max="3850" width="4.6640625" customWidth="1"/>
    <col min="3851" max="3851" width="5.6640625" customWidth="1"/>
    <col min="3852" max="3852" width="3.6640625" customWidth="1"/>
    <col min="3853" max="3853" width="4.6640625" customWidth="1"/>
    <col min="3854" max="3854" width="5.6640625" customWidth="1"/>
    <col min="3855" max="3855" width="3.6640625" customWidth="1"/>
    <col min="3856" max="3856" width="4.6640625" customWidth="1"/>
    <col min="3857" max="3857" width="5.6640625" customWidth="1"/>
    <col min="3858" max="3858" width="3.6640625" customWidth="1"/>
    <col min="3859" max="3859" width="4.6640625" customWidth="1"/>
    <col min="3860" max="3860" width="5.6640625" customWidth="1"/>
    <col min="3861" max="3861" width="3.6640625" customWidth="1"/>
    <col min="3862" max="3862" width="4.6640625" customWidth="1"/>
    <col min="3863" max="3863" width="5.6640625" customWidth="1"/>
    <col min="3864" max="3864" width="3.6640625" customWidth="1"/>
    <col min="3865" max="3865" width="4.6640625" customWidth="1"/>
    <col min="3866" max="3866" width="5.6640625" customWidth="1"/>
    <col min="4097" max="4097" width="2.33203125" customWidth="1"/>
    <col min="4098" max="4098" width="5.44140625" customWidth="1"/>
    <col min="4099" max="4099" width="3.6640625" customWidth="1"/>
    <col min="4100" max="4100" width="4.6640625" customWidth="1"/>
    <col min="4101" max="4101" width="5.6640625" customWidth="1"/>
    <col min="4102" max="4102" width="3.6640625" customWidth="1"/>
    <col min="4103" max="4103" width="4.6640625" customWidth="1"/>
    <col min="4104" max="4104" width="5.6640625" customWidth="1"/>
    <col min="4105" max="4105" width="3.6640625" customWidth="1"/>
    <col min="4106" max="4106" width="4.6640625" customWidth="1"/>
    <col min="4107" max="4107" width="5.6640625" customWidth="1"/>
    <col min="4108" max="4108" width="3.6640625" customWidth="1"/>
    <col min="4109" max="4109" width="4.6640625" customWidth="1"/>
    <col min="4110" max="4110" width="5.6640625" customWidth="1"/>
    <col min="4111" max="4111" width="3.6640625" customWidth="1"/>
    <col min="4112" max="4112" width="4.6640625" customWidth="1"/>
    <col min="4113" max="4113" width="5.6640625" customWidth="1"/>
    <col min="4114" max="4114" width="3.6640625" customWidth="1"/>
    <col min="4115" max="4115" width="4.6640625" customWidth="1"/>
    <col min="4116" max="4116" width="5.6640625" customWidth="1"/>
    <col min="4117" max="4117" width="3.6640625" customWidth="1"/>
    <col min="4118" max="4118" width="4.6640625" customWidth="1"/>
    <col min="4119" max="4119" width="5.6640625" customWidth="1"/>
    <col min="4120" max="4120" width="3.6640625" customWidth="1"/>
    <col min="4121" max="4121" width="4.6640625" customWidth="1"/>
    <col min="4122" max="4122" width="5.6640625" customWidth="1"/>
    <col min="4353" max="4353" width="2.33203125" customWidth="1"/>
    <col min="4354" max="4354" width="5.44140625" customWidth="1"/>
    <col min="4355" max="4355" width="3.6640625" customWidth="1"/>
    <col min="4356" max="4356" width="4.6640625" customWidth="1"/>
    <col min="4357" max="4357" width="5.6640625" customWidth="1"/>
    <col min="4358" max="4358" width="3.6640625" customWidth="1"/>
    <col min="4359" max="4359" width="4.6640625" customWidth="1"/>
    <col min="4360" max="4360" width="5.6640625" customWidth="1"/>
    <col min="4361" max="4361" width="3.6640625" customWidth="1"/>
    <col min="4362" max="4362" width="4.6640625" customWidth="1"/>
    <col min="4363" max="4363" width="5.6640625" customWidth="1"/>
    <col min="4364" max="4364" width="3.6640625" customWidth="1"/>
    <col min="4365" max="4365" width="4.6640625" customWidth="1"/>
    <col min="4366" max="4366" width="5.6640625" customWidth="1"/>
    <col min="4367" max="4367" width="3.6640625" customWidth="1"/>
    <col min="4368" max="4368" width="4.6640625" customWidth="1"/>
    <col min="4369" max="4369" width="5.6640625" customWidth="1"/>
    <col min="4370" max="4370" width="3.6640625" customWidth="1"/>
    <col min="4371" max="4371" width="4.6640625" customWidth="1"/>
    <col min="4372" max="4372" width="5.6640625" customWidth="1"/>
    <col min="4373" max="4373" width="3.6640625" customWidth="1"/>
    <col min="4374" max="4374" width="4.6640625" customWidth="1"/>
    <col min="4375" max="4375" width="5.6640625" customWidth="1"/>
    <col min="4376" max="4376" width="3.6640625" customWidth="1"/>
    <col min="4377" max="4377" width="4.6640625" customWidth="1"/>
    <col min="4378" max="4378" width="5.6640625" customWidth="1"/>
    <col min="4609" max="4609" width="2.33203125" customWidth="1"/>
    <col min="4610" max="4610" width="5.44140625" customWidth="1"/>
    <col min="4611" max="4611" width="3.6640625" customWidth="1"/>
    <col min="4612" max="4612" width="4.6640625" customWidth="1"/>
    <col min="4613" max="4613" width="5.6640625" customWidth="1"/>
    <col min="4614" max="4614" width="3.6640625" customWidth="1"/>
    <col min="4615" max="4615" width="4.6640625" customWidth="1"/>
    <col min="4616" max="4616" width="5.6640625" customWidth="1"/>
    <col min="4617" max="4617" width="3.6640625" customWidth="1"/>
    <col min="4618" max="4618" width="4.6640625" customWidth="1"/>
    <col min="4619" max="4619" width="5.6640625" customWidth="1"/>
    <col min="4620" max="4620" width="3.6640625" customWidth="1"/>
    <col min="4621" max="4621" width="4.6640625" customWidth="1"/>
    <col min="4622" max="4622" width="5.6640625" customWidth="1"/>
    <col min="4623" max="4623" width="3.6640625" customWidth="1"/>
    <col min="4624" max="4624" width="4.6640625" customWidth="1"/>
    <col min="4625" max="4625" width="5.6640625" customWidth="1"/>
    <col min="4626" max="4626" width="3.6640625" customWidth="1"/>
    <col min="4627" max="4627" width="4.6640625" customWidth="1"/>
    <col min="4628" max="4628" width="5.6640625" customWidth="1"/>
    <col min="4629" max="4629" width="3.6640625" customWidth="1"/>
    <col min="4630" max="4630" width="4.6640625" customWidth="1"/>
    <col min="4631" max="4631" width="5.6640625" customWidth="1"/>
    <col min="4632" max="4632" width="3.6640625" customWidth="1"/>
    <col min="4633" max="4633" width="4.6640625" customWidth="1"/>
    <col min="4634" max="4634" width="5.6640625" customWidth="1"/>
    <col min="4865" max="4865" width="2.33203125" customWidth="1"/>
    <col min="4866" max="4866" width="5.44140625" customWidth="1"/>
    <col min="4867" max="4867" width="3.6640625" customWidth="1"/>
    <col min="4868" max="4868" width="4.6640625" customWidth="1"/>
    <col min="4869" max="4869" width="5.6640625" customWidth="1"/>
    <col min="4870" max="4870" width="3.6640625" customWidth="1"/>
    <col min="4871" max="4871" width="4.6640625" customWidth="1"/>
    <col min="4872" max="4872" width="5.6640625" customWidth="1"/>
    <col min="4873" max="4873" width="3.6640625" customWidth="1"/>
    <col min="4874" max="4874" width="4.6640625" customWidth="1"/>
    <col min="4875" max="4875" width="5.6640625" customWidth="1"/>
    <col min="4876" max="4876" width="3.6640625" customWidth="1"/>
    <col min="4877" max="4877" width="4.6640625" customWidth="1"/>
    <col min="4878" max="4878" width="5.6640625" customWidth="1"/>
    <col min="4879" max="4879" width="3.6640625" customWidth="1"/>
    <col min="4880" max="4880" width="4.6640625" customWidth="1"/>
    <col min="4881" max="4881" width="5.6640625" customWidth="1"/>
    <col min="4882" max="4882" width="3.6640625" customWidth="1"/>
    <col min="4883" max="4883" width="4.6640625" customWidth="1"/>
    <col min="4884" max="4884" width="5.6640625" customWidth="1"/>
    <col min="4885" max="4885" width="3.6640625" customWidth="1"/>
    <col min="4886" max="4886" width="4.6640625" customWidth="1"/>
    <col min="4887" max="4887" width="5.6640625" customWidth="1"/>
    <col min="4888" max="4888" width="3.6640625" customWidth="1"/>
    <col min="4889" max="4889" width="4.6640625" customWidth="1"/>
    <col min="4890" max="4890" width="5.6640625" customWidth="1"/>
    <col min="5121" max="5121" width="2.33203125" customWidth="1"/>
    <col min="5122" max="5122" width="5.44140625" customWidth="1"/>
    <col min="5123" max="5123" width="3.6640625" customWidth="1"/>
    <col min="5124" max="5124" width="4.6640625" customWidth="1"/>
    <col min="5125" max="5125" width="5.6640625" customWidth="1"/>
    <col min="5126" max="5126" width="3.6640625" customWidth="1"/>
    <col min="5127" max="5127" width="4.6640625" customWidth="1"/>
    <col min="5128" max="5128" width="5.6640625" customWidth="1"/>
    <col min="5129" max="5129" width="3.6640625" customWidth="1"/>
    <col min="5130" max="5130" width="4.6640625" customWidth="1"/>
    <col min="5131" max="5131" width="5.6640625" customWidth="1"/>
    <col min="5132" max="5132" width="3.6640625" customWidth="1"/>
    <col min="5133" max="5133" width="4.6640625" customWidth="1"/>
    <col min="5134" max="5134" width="5.6640625" customWidth="1"/>
    <col min="5135" max="5135" width="3.6640625" customWidth="1"/>
    <col min="5136" max="5136" width="4.6640625" customWidth="1"/>
    <col min="5137" max="5137" width="5.6640625" customWidth="1"/>
    <col min="5138" max="5138" width="3.6640625" customWidth="1"/>
    <col min="5139" max="5139" width="4.6640625" customWidth="1"/>
    <col min="5140" max="5140" width="5.6640625" customWidth="1"/>
    <col min="5141" max="5141" width="3.6640625" customWidth="1"/>
    <col min="5142" max="5142" width="4.6640625" customWidth="1"/>
    <col min="5143" max="5143" width="5.6640625" customWidth="1"/>
    <col min="5144" max="5144" width="3.6640625" customWidth="1"/>
    <col min="5145" max="5145" width="4.6640625" customWidth="1"/>
    <col min="5146" max="5146" width="5.6640625" customWidth="1"/>
    <col min="5377" max="5377" width="2.33203125" customWidth="1"/>
    <col min="5378" max="5378" width="5.44140625" customWidth="1"/>
    <col min="5379" max="5379" width="3.6640625" customWidth="1"/>
    <col min="5380" max="5380" width="4.6640625" customWidth="1"/>
    <col min="5381" max="5381" width="5.6640625" customWidth="1"/>
    <col min="5382" max="5382" width="3.6640625" customWidth="1"/>
    <col min="5383" max="5383" width="4.6640625" customWidth="1"/>
    <col min="5384" max="5384" width="5.6640625" customWidth="1"/>
    <col min="5385" max="5385" width="3.6640625" customWidth="1"/>
    <col min="5386" max="5386" width="4.6640625" customWidth="1"/>
    <col min="5387" max="5387" width="5.6640625" customWidth="1"/>
    <col min="5388" max="5388" width="3.6640625" customWidth="1"/>
    <col min="5389" max="5389" width="4.6640625" customWidth="1"/>
    <col min="5390" max="5390" width="5.6640625" customWidth="1"/>
    <col min="5391" max="5391" width="3.6640625" customWidth="1"/>
    <col min="5392" max="5392" width="4.6640625" customWidth="1"/>
    <col min="5393" max="5393" width="5.6640625" customWidth="1"/>
    <col min="5394" max="5394" width="3.6640625" customWidth="1"/>
    <col min="5395" max="5395" width="4.6640625" customWidth="1"/>
    <col min="5396" max="5396" width="5.6640625" customWidth="1"/>
    <col min="5397" max="5397" width="3.6640625" customWidth="1"/>
    <col min="5398" max="5398" width="4.6640625" customWidth="1"/>
    <col min="5399" max="5399" width="5.6640625" customWidth="1"/>
    <col min="5400" max="5400" width="3.6640625" customWidth="1"/>
    <col min="5401" max="5401" width="4.6640625" customWidth="1"/>
    <col min="5402" max="5402" width="5.6640625" customWidth="1"/>
    <col min="5633" max="5633" width="2.33203125" customWidth="1"/>
    <col min="5634" max="5634" width="5.44140625" customWidth="1"/>
    <col min="5635" max="5635" width="3.6640625" customWidth="1"/>
    <col min="5636" max="5636" width="4.6640625" customWidth="1"/>
    <col min="5637" max="5637" width="5.6640625" customWidth="1"/>
    <col min="5638" max="5638" width="3.6640625" customWidth="1"/>
    <col min="5639" max="5639" width="4.6640625" customWidth="1"/>
    <col min="5640" max="5640" width="5.6640625" customWidth="1"/>
    <col min="5641" max="5641" width="3.6640625" customWidth="1"/>
    <col min="5642" max="5642" width="4.6640625" customWidth="1"/>
    <col min="5643" max="5643" width="5.6640625" customWidth="1"/>
    <col min="5644" max="5644" width="3.6640625" customWidth="1"/>
    <col min="5645" max="5645" width="4.6640625" customWidth="1"/>
    <col min="5646" max="5646" width="5.6640625" customWidth="1"/>
    <col min="5647" max="5647" width="3.6640625" customWidth="1"/>
    <col min="5648" max="5648" width="4.6640625" customWidth="1"/>
    <col min="5649" max="5649" width="5.6640625" customWidth="1"/>
    <col min="5650" max="5650" width="3.6640625" customWidth="1"/>
    <col min="5651" max="5651" width="4.6640625" customWidth="1"/>
    <col min="5652" max="5652" width="5.6640625" customWidth="1"/>
    <col min="5653" max="5653" width="3.6640625" customWidth="1"/>
    <col min="5654" max="5654" width="4.6640625" customWidth="1"/>
    <col min="5655" max="5655" width="5.6640625" customWidth="1"/>
    <col min="5656" max="5656" width="3.6640625" customWidth="1"/>
    <col min="5657" max="5657" width="4.6640625" customWidth="1"/>
    <col min="5658" max="5658" width="5.6640625" customWidth="1"/>
    <col min="5889" max="5889" width="2.33203125" customWidth="1"/>
    <col min="5890" max="5890" width="5.44140625" customWidth="1"/>
    <col min="5891" max="5891" width="3.6640625" customWidth="1"/>
    <col min="5892" max="5892" width="4.6640625" customWidth="1"/>
    <col min="5893" max="5893" width="5.6640625" customWidth="1"/>
    <col min="5894" max="5894" width="3.6640625" customWidth="1"/>
    <col min="5895" max="5895" width="4.6640625" customWidth="1"/>
    <col min="5896" max="5896" width="5.6640625" customWidth="1"/>
    <col min="5897" max="5897" width="3.6640625" customWidth="1"/>
    <col min="5898" max="5898" width="4.6640625" customWidth="1"/>
    <col min="5899" max="5899" width="5.6640625" customWidth="1"/>
    <col min="5900" max="5900" width="3.6640625" customWidth="1"/>
    <col min="5901" max="5901" width="4.6640625" customWidth="1"/>
    <col min="5902" max="5902" width="5.6640625" customWidth="1"/>
    <col min="5903" max="5903" width="3.6640625" customWidth="1"/>
    <col min="5904" max="5904" width="4.6640625" customWidth="1"/>
    <col min="5905" max="5905" width="5.6640625" customWidth="1"/>
    <col min="5906" max="5906" width="3.6640625" customWidth="1"/>
    <col min="5907" max="5907" width="4.6640625" customWidth="1"/>
    <col min="5908" max="5908" width="5.6640625" customWidth="1"/>
    <col min="5909" max="5909" width="3.6640625" customWidth="1"/>
    <col min="5910" max="5910" width="4.6640625" customWidth="1"/>
    <col min="5911" max="5911" width="5.6640625" customWidth="1"/>
    <col min="5912" max="5912" width="3.6640625" customWidth="1"/>
    <col min="5913" max="5913" width="4.6640625" customWidth="1"/>
    <col min="5914" max="5914" width="5.6640625" customWidth="1"/>
    <col min="6145" max="6145" width="2.33203125" customWidth="1"/>
    <col min="6146" max="6146" width="5.44140625" customWidth="1"/>
    <col min="6147" max="6147" width="3.6640625" customWidth="1"/>
    <col min="6148" max="6148" width="4.6640625" customWidth="1"/>
    <col min="6149" max="6149" width="5.6640625" customWidth="1"/>
    <col min="6150" max="6150" width="3.6640625" customWidth="1"/>
    <col min="6151" max="6151" width="4.6640625" customWidth="1"/>
    <col min="6152" max="6152" width="5.6640625" customWidth="1"/>
    <col min="6153" max="6153" width="3.6640625" customWidth="1"/>
    <col min="6154" max="6154" width="4.6640625" customWidth="1"/>
    <col min="6155" max="6155" width="5.6640625" customWidth="1"/>
    <col min="6156" max="6156" width="3.6640625" customWidth="1"/>
    <col min="6157" max="6157" width="4.6640625" customWidth="1"/>
    <col min="6158" max="6158" width="5.6640625" customWidth="1"/>
    <col min="6159" max="6159" width="3.6640625" customWidth="1"/>
    <col min="6160" max="6160" width="4.6640625" customWidth="1"/>
    <col min="6161" max="6161" width="5.6640625" customWidth="1"/>
    <col min="6162" max="6162" width="3.6640625" customWidth="1"/>
    <col min="6163" max="6163" width="4.6640625" customWidth="1"/>
    <col min="6164" max="6164" width="5.6640625" customWidth="1"/>
    <col min="6165" max="6165" width="3.6640625" customWidth="1"/>
    <col min="6166" max="6166" width="4.6640625" customWidth="1"/>
    <col min="6167" max="6167" width="5.6640625" customWidth="1"/>
    <col min="6168" max="6168" width="3.6640625" customWidth="1"/>
    <col min="6169" max="6169" width="4.6640625" customWidth="1"/>
    <col min="6170" max="6170" width="5.6640625" customWidth="1"/>
    <col min="6401" max="6401" width="2.33203125" customWidth="1"/>
    <col min="6402" max="6402" width="5.44140625" customWidth="1"/>
    <col min="6403" max="6403" width="3.6640625" customWidth="1"/>
    <col min="6404" max="6404" width="4.6640625" customWidth="1"/>
    <col min="6405" max="6405" width="5.6640625" customWidth="1"/>
    <col min="6406" max="6406" width="3.6640625" customWidth="1"/>
    <col min="6407" max="6407" width="4.6640625" customWidth="1"/>
    <col min="6408" max="6408" width="5.6640625" customWidth="1"/>
    <col min="6409" max="6409" width="3.6640625" customWidth="1"/>
    <col min="6410" max="6410" width="4.6640625" customWidth="1"/>
    <col min="6411" max="6411" width="5.6640625" customWidth="1"/>
    <col min="6412" max="6412" width="3.6640625" customWidth="1"/>
    <col min="6413" max="6413" width="4.6640625" customWidth="1"/>
    <col min="6414" max="6414" width="5.6640625" customWidth="1"/>
    <col min="6415" max="6415" width="3.6640625" customWidth="1"/>
    <col min="6416" max="6416" width="4.6640625" customWidth="1"/>
    <col min="6417" max="6417" width="5.6640625" customWidth="1"/>
    <col min="6418" max="6418" width="3.6640625" customWidth="1"/>
    <col min="6419" max="6419" width="4.6640625" customWidth="1"/>
    <col min="6420" max="6420" width="5.6640625" customWidth="1"/>
    <col min="6421" max="6421" width="3.6640625" customWidth="1"/>
    <col min="6422" max="6422" width="4.6640625" customWidth="1"/>
    <col min="6423" max="6423" width="5.6640625" customWidth="1"/>
    <col min="6424" max="6424" width="3.6640625" customWidth="1"/>
    <col min="6425" max="6425" width="4.6640625" customWidth="1"/>
    <col min="6426" max="6426" width="5.6640625" customWidth="1"/>
    <col min="6657" max="6657" width="2.33203125" customWidth="1"/>
    <col min="6658" max="6658" width="5.44140625" customWidth="1"/>
    <col min="6659" max="6659" width="3.6640625" customWidth="1"/>
    <col min="6660" max="6660" width="4.6640625" customWidth="1"/>
    <col min="6661" max="6661" width="5.6640625" customWidth="1"/>
    <col min="6662" max="6662" width="3.6640625" customWidth="1"/>
    <col min="6663" max="6663" width="4.6640625" customWidth="1"/>
    <col min="6664" max="6664" width="5.6640625" customWidth="1"/>
    <col min="6665" max="6665" width="3.6640625" customWidth="1"/>
    <col min="6666" max="6666" width="4.6640625" customWidth="1"/>
    <col min="6667" max="6667" width="5.6640625" customWidth="1"/>
    <col min="6668" max="6668" width="3.6640625" customWidth="1"/>
    <col min="6669" max="6669" width="4.6640625" customWidth="1"/>
    <col min="6670" max="6670" width="5.6640625" customWidth="1"/>
    <col min="6671" max="6671" width="3.6640625" customWidth="1"/>
    <col min="6672" max="6672" width="4.6640625" customWidth="1"/>
    <col min="6673" max="6673" width="5.6640625" customWidth="1"/>
    <col min="6674" max="6674" width="3.6640625" customWidth="1"/>
    <col min="6675" max="6675" width="4.6640625" customWidth="1"/>
    <col min="6676" max="6676" width="5.6640625" customWidth="1"/>
    <col min="6677" max="6677" width="3.6640625" customWidth="1"/>
    <col min="6678" max="6678" width="4.6640625" customWidth="1"/>
    <col min="6679" max="6679" width="5.6640625" customWidth="1"/>
    <col min="6680" max="6680" width="3.6640625" customWidth="1"/>
    <col min="6681" max="6681" width="4.6640625" customWidth="1"/>
    <col min="6682" max="6682" width="5.6640625" customWidth="1"/>
    <col min="6913" max="6913" width="2.33203125" customWidth="1"/>
    <col min="6914" max="6914" width="5.44140625" customWidth="1"/>
    <col min="6915" max="6915" width="3.6640625" customWidth="1"/>
    <col min="6916" max="6916" width="4.6640625" customWidth="1"/>
    <col min="6917" max="6917" width="5.6640625" customWidth="1"/>
    <col min="6918" max="6918" width="3.6640625" customWidth="1"/>
    <col min="6919" max="6919" width="4.6640625" customWidth="1"/>
    <col min="6920" max="6920" width="5.6640625" customWidth="1"/>
    <col min="6921" max="6921" width="3.6640625" customWidth="1"/>
    <col min="6922" max="6922" width="4.6640625" customWidth="1"/>
    <col min="6923" max="6923" width="5.6640625" customWidth="1"/>
    <col min="6924" max="6924" width="3.6640625" customWidth="1"/>
    <col min="6925" max="6925" width="4.6640625" customWidth="1"/>
    <col min="6926" max="6926" width="5.6640625" customWidth="1"/>
    <col min="6927" max="6927" width="3.6640625" customWidth="1"/>
    <col min="6928" max="6928" width="4.6640625" customWidth="1"/>
    <col min="6929" max="6929" width="5.6640625" customWidth="1"/>
    <col min="6930" max="6930" width="3.6640625" customWidth="1"/>
    <col min="6931" max="6931" width="4.6640625" customWidth="1"/>
    <col min="6932" max="6932" width="5.6640625" customWidth="1"/>
    <col min="6933" max="6933" width="3.6640625" customWidth="1"/>
    <col min="6934" max="6934" width="4.6640625" customWidth="1"/>
    <col min="6935" max="6935" width="5.6640625" customWidth="1"/>
    <col min="6936" max="6936" width="3.6640625" customWidth="1"/>
    <col min="6937" max="6937" width="4.6640625" customWidth="1"/>
    <col min="6938" max="6938" width="5.6640625" customWidth="1"/>
    <col min="7169" max="7169" width="2.33203125" customWidth="1"/>
    <col min="7170" max="7170" width="5.44140625" customWidth="1"/>
    <col min="7171" max="7171" width="3.6640625" customWidth="1"/>
    <col min="7172" max="7172" width="4.6640625" customWidth="1"/>
    <col min="7173" max="7173" width="5.6640625" customWidth="1"/>
    <col min="7174" max="7174" width="3.6640625" customWidth="1"/>
    <col min="7175" max="7175" width="4.6640625" customWidth="1"/>
    <col min="7176" max="7176" width="5.6640625" customWidth="1"/>
    <col min="7177" max="7177" width="3.6640625" customWidth="1"/>
    <col min="7178" max="7178" width="4.6640625" customWidth="1"/>
    <col min="7179" max="7179" width="5.6640625" customWidth="1"/>
    <col min="7180" max="7180" width="3.6640625" customWidth="1"/>
    <col min="7181" max="7181" width="4.6640625" customWidth="1"/>
    <col min="7182" max="7182" width="5.6640625" customWidth="1"/>
    <col min="7183" max="7183" width="3.6640625" customWidth="1"/>
    <col min="7184" max="7184" width="4.6640625" customWidth="1"/>
    <col min="7185" max="7185" width="5.6640625" customWidth="1"/>
    <col min="7186" max="7186" width="3.6640625" customWidth="1"/>
    <col min="7187" max="7187" width="4.6640625" customWidth="1"/>
    <col min="7188" max="7188" width="5.6640625" customWidth="1"/>
    <col min="7189" max="7189" width="3.6640625" customWidth="1"/>
    <col min="7190" max="7190" width="4.6640625" customWidth="1"/>
    <col min="7191" max="7191" width="5.6640625" customWidth="1"/>
    <col min="7192" max="7192" width="3.6640625" customWidth="1"/>
    <col min="7193" max="7193" width="4.6640625" customWidth="1"/>
    <col min="7194" max="7194" width="5.6640625" customWidth="1"/>
    <col min="7425" max="7425" width="2.33203125" customWidth="1"/>
    <col min="7426" max="7426" width="5.44140625" customWidth="1"/>
    <col min="7427" max="7427" width="3.6640625" customWidth="1"/>
    <col min="7428" max="7428" width="4.6640625" customWidth="1"/>
    <col min="7429" max="7429" width="5.6640625" customWidth="1"/>
    <col min="7430" max="7430" width="3.6640625" customWidth="1"/>
    <col min="7431" max="7431" width="4.6640625" customWidth="1"/>
    <col min="7432" max="7432" width="5.6640625" customWidth="1"/>
    <col min="7433" max="7433" width="3.6640625" customWidth="1"/>
    <col min="7434" max="7434" width="4.6640625" customWidth="1"/>
    <col min="7435" max="7435" width="5.6640625" customWidth="1"/>
    <col min="7436" max="7436" width="3.6640625" customWidth="1"/>
    <col min="7437" max="7437" width="4.6640625" customWidth="1"/>
    <col min="7438" max="7438" width="5.6640625" customWidth="1"/>
    <col min="7439" max="7439" width="3.6640625" customWidth="1"/>
    <col min="7440" max="7440" width="4.6640625" customWidth="1"/>
    <col min="7441" max="7441" width="5.6640625" customWidth="1"/>
    <col min="7442" max="7442" width="3.6640625" customWidth="1"/>
    <col min="7443" max="7443" width="4.6640625" customWidth="1"/>
    <col min="7444" max="7444" width="5.6640625" customWidth="1"/>
    <col min="7445" max="7445" width="3.6640625" customWidth="1"/>
    <col min="7446" max="7446" width="4.6640625" customWidth="1"/>
    <col min="7447" max="7447" width="5.6640625" customWidth="1"/>
    <col min="7448" max="7448" width="3.6640625" customWidth="1"/>
    <col min="7449" max="7449" width="4.6640625" customWidth="1"/>
    <col min="7450" max="7450" width="5.6640625" customWidth="1"/>
    <col min="7681" max="7681" width="2.33203125" customWidth="1"/>
    <col min="7682" max="7682" width="5.44140625" customWidth="1"/>
    <col min="7683" max="7683" width="3.6640625" customWidth="1"/>
    <col min="7684" max="7684" width="4.6640625" customWidth="1"/>
    <col min="7685" max="7685" width="5.6640625" customWidth="1"/>
    <col min="7686" max="7686" width="3.6640625" customWidth="1"/>
    <col min="7687" max="7687" width="4.6640625" customWidth="1"/>
    <col min="7688" max="7688" width="5.6640625" customWidth="1"/>
    <col min="7689" max="7689" width="3.6640625" customWidth="1"/>
    <col min="7690" max="7690" width="4.6640625" customWidth="1"/>
    <col min="7691" max="7691" width="5.6640625" customWidth="1"/>
    <col min="7692" max="7692" width="3.6640625" customWidth="1"/>
    <col min="7693" max="7693" width="4.6640625" customWidth="1"/>
    <col min="7694" max="7694" width="5.6640625" customWidth="1"/>
    <col min="7695" max="7695" width="3.6640625" customWidth="1"/>
    <col min="7696" max="7696" width="4.6640625" customWidth="1"/>
    <col min="7697" max="7697" width="5.6640625" customWidth="1"/>
    <col min="7698" max="7698" width="3.6640625" customWidth="1"/>
    <col min="7699" max="7699" width="4.6640625" customWidth="1"/>
    <col min="7700" max="7700" width="5.6640625" customWidth="1"/>
    <col min="7701" max="7701" width="3.6640625" customWidth="1"/>
    <col min="7702" max="7702" width="4.6640625" customWidth="1"/>
    <col min="7703" max="7703" width="5.6640625" customWidth="1"/>
    <col min="7704" max="7704" width="3.6640625" customWidth="1"/>
    <col min="7705" max="7705" width="4.6640625" customWidth="1"/>
    <col min="7706" max="7706" width="5.6640625" customWidth="1"/>
    <col min="7937" max="7937" width="2.33203125" customWidth="1"/>
    <col min="7938" max="7938" width="5.44140625" customWidth="1"/>
    <col min="7939" max="7939" width="3.6640625" customWidth="1"/>
    <col min="7940" max="7940" width="4.6640625" customWidth="1"/>
    <col min="7941" max="7941" width="5.6640625" customWidth="1"/>
    <col min="7942" max="7942" width="3.6640625" customWidth="1"/>
    <col min="7943" max="7943" width="4.6640625" customWidth="1"/>
    <col min="7944" max="7944" width="5.6640625" customWidth="1"/>
    <col min="7945" max="7945" width="3.6640625" customWidth="1"/>
    <col min="7946" max="7946" width="4.6640625" customWidth="1"/>
    <col min="7947" max="7947" width="5.6640625" customWidth="1"/>
    <col min="7948" max="7948" width="3.6640625" customWidth="1"/>
    <col min="7949" max="7949" width="4.6640625" customWidth="1"/>
    <col min="7950" max="7950" width="5.6640625" customWidth="1"/>
    <col min="7951" max="7951" width="3.6640625" customWidth="1"/>
    <col min="7952" max="7952" width="4.6640625" customWidth="1"/>
    <col min="7953" max="7953" width="5.6640625" customWidth="1"/>
    <col min="7954" max="7954" width="3.6640625" customWidth="1"/>
    <col min="7955" max="7955" width="4.6640625" customWidth="1"/>
    <col min="7956" max="7956" width="5.6640625" customWidth="1"/>
    <col min="7957" max="7957" width="3.6640625" customWidth="1"/>
    <col min="7958" max="7958" width="4.6640625" customWidth="1"/>
    <col min="7959" max="7959" width="5.6640625" customWidth="1"/>
    <col min="7960" max="7960" width="3.6640625" customWidth="1"/>
    <col min="7961" max="7961" width="4.6640625" customWidth="1"/>
    <col min="7962" max="7962" width="5.6640625" customWidth="1"/>
    <col min="8193" max="8193" width="2.33203125" customWidth="1"/>
    <col min="8194" max="8194" width="5.44140625" customWidth="1"/>
    <col min="8195" max="8195" width="3.6640625" customWidth="1"/>
    <col min="8196" max="8196" width="4.6640625" customWidth="1"/>
    <col min="8197" max="8197" width="5.6640625" customWidth="1"/>
    <col min="8198" max="8198" width="3.6640625" customWidth="1"/>
    <col min="8199" max="8199" width="4.6640625" customWidth="1"/>
    <col min="8200" max="8200" width="5.6640625" customWidth="1"/>
    <col min="8201" max="8201" width="3.6640625" customWidth="1"/>
    <col min="8202" max="8202" width="4.6640625" customWidth="1"/>
    <col min="8203" max="8203" width="5.6640625" customWidth="1"/>
    <col min="8204" max="8204" width="3.6640625" customWidth="1"/>
    <col min="8205" max="8205" width="4.6640625" customWidth="1"/>
    <col min="8206" max="8206" width="5.6640625" customWidth="1"/>
    <col min="8207" max="8207" width="3.6640625" customWidth="1"/>
    <col min="8208" max="8208" width="4.6640625" customWidth="1"/>
    <col min="8209" max="8209" width="5.6640625" customWidth="1"/>
    <col min="8210" max="8210" width="3.6640625" customWidth="1"/>
    <col min="8211" max="8211" width="4.6640625" customWidth="1"/>
    <col min="8212" max="8212" width="5.6640625" customWidth="1"/>
    <col min="8213" max="8213" width="3.6640625" customWidth="1"/>
    <col min="8214" max="8214" width="4.6640625" customWidth="1"/>
    <col min="8215" max="8215" width="5.6640625" customWidth="1"/>
    <col min="8216" max="8216" width="3.6640625" customWidth="1"/>
    <col min="8217" max="8217" width="4.6640625" customWidth="1"/>
    <col min="8218" max="8218" width="5.6640625" customWidth="1"/>
    <col min="8449" max="8449" width="2.33203125" customWidth="1"/>
    <col min="8450" max="8450" width="5.44140625" customWidth="1"/>
    <col min="8451" max="8451" width="3.6640625" customWidth="1"/>
    <col min="8452" max="8452" width="4.6640625" customWidth="1"/>
    <col min="8453" max="8453" width="5.6640625" customWidth="1"/>
    <col min="8454" max="8454" width="3.6640625" customWidth="1"/>
    <col min="8455" max="8455" width="4.6640625" customWidth="1"/>
    <col min="8456" max="8456" width="5.6640625" customWidth="1"/>
    <col min="8457" max="8457" width="3.6640625" customWidth="1"/>
    <col min="8458" max="8458" width="4.6640625" customWidth="1"/>
    <col min="8459" max="8459" width="5.6640625" customWidth="1"/>
    <col min="8460" max="8460" width="3.6640625" customWidth="1"/>
    <col min="8461" max="8461" width="4.6640625" customWidth="1"/>
    <col min="8462" max="8462" width="5.6640625" customWidth="1"/>
    <col min="8463" max="8463" width="3.6640625" customWidth="1"/>
    <col min="8464" max="8464" width="4.6640625" customWidth="1"/>
    <col min="8465" max="8465" width="5.6640625" customWidth="1"/>
    <col min="8466" max="8466" width="3.6640625" customWidth="1"/>
    <col min="8467" max="8467" width="4.6640625" customWidth="1"/>
    <col min="8468" max="8468" width="5.6640625" customWidth="1"/>
    <col min="8469" max="8469" width="3.6640625" customWidth="1"/>
    <col min="8470" max="8470" width="4.6640625" customWidth="1"/>
    <col min="8471" max="8471" width="5.6640625" customWidth="1"/>
    <col min="8472" max="8472" width="3.6640625" customWidth="1"/>
    <col min="8473" max="8473" width="4.6640625" customWidth="1"/>
    <col min="8474" max="8474" width="5.6640625" customWidth="1"/>
    <col min="8705" max="8705" width="2.33203125" customWidth="1"/>
    <col min="8706" max="8706" width="5.44140625" customWidth="1"/>
    <col min="8707" max="8707" width="3.6640625" customWidth="1"/>
    <col min="8708" max="8708" width="4.6640625" customWidth="1"/>
    <col min="8709" max="8709" width="5.6640625" customWidth="1"/>
    <col min="8710" max="8710" width="3.6640625" customWidth="1"/>
    <col min="8711" max="8711" width="4.6640625" customWidth="1"/>
    <col min="8712" max="8712" width="5.6640625" customWidth="1"/>
    <col min="8713" max="8713" width="3.6640625" customWidth="1"/>
    <col min="8714" max="8714" width="4.6640625" customWidth="1"/>
    <col min="8715" max="8715" width="5.6640625" customWidth="1"/>
    <col min="8716" max="8716" width="3.6640625" customWidth="1"/>
    <col min="8717" max="8717" width="4.6640625" customWidth="1"/>
    <col min="8718" max="8718" width="5.6640625" customWidth="1"/>
    <col min="8719" max="8719" width="3.6640625" customWidth="1"/>
    <col min="8720" max="8720" width="4.6640625" customWidth="1"/>
    <col min="8721" max="8721" width="5.6640625" customWidth="1"/>
    <col min="8722" max="8722" width="3.6640625" customWidth="1"/>
    <col min="8723" max="8723" width="4.6640625" customWidth="1"/>
    <col min="8724" max="8724" width="5.6640625" customWidth="1"/>
    <col min="8725" max="8725" width="3.6640625" customWidth="1"/>
    <col min="8726" max="8726" width="4.6640625" customWidth="1"/>
    <col min="8727" max="8727" width="5.6640625" customWidth="1"/>
    <col min="8728" max="8728" width="3.6640625" customWidth="1"/>
    <col min="8729" max="8729" width="4.6640625" customWidth="1"/>
    <col min="8730" max="8730" width="5.6640625" customWidth="1"/>
    <col min="8961" max="8961" width="2.33203125" customWidth="1"/>
    <col min="8962" max="8962" width="5.44140625" customWidth="1"/>
    <col min="8963" max="8963" width="3.6640625" customWidth="1"/>
    <col min="8964" max="8964" width="4.6640625" customWidth="1"/>
    <col min="8965" max="8965" width="5.6640625" customWidth="1"/>
    <col min="8966" max="8966" width="3.6640625" customWidth="1"/>
    <col min="8967" max="8967" width="4.6640625" customWidth="1"/>
    <col min="8968" max="8968" width="5.6640625" customWidth="1"/>
    <col min="8969" max="8969" width="3.6640625" customWidth="1"/>
    <col min="8970" max="8970" width="4.6640625" customWidth="1"/>
    <col min="8971" max="8971" width="5.6640625" customWidth="1"/>
    <col min="8972" max="8972" width="3.6640625" customWidth="1"/>
    <col min="8973" max="8973" width="4.6640625" customWidth="1"/>
    <col min="8974" max="8974" width="5.6640625" customWidth="1"/>
    <col min="8975" max="8975" width="3.6640625" customWidth="1"/>
    <col min="8976" max="8976" width="4.6640625" customWidth="1"/>
    <col min="8977" max="8977" width="5.6640625" customWidth="1"/>
    <col min="8978" max="8978" width="3.6640625" customWidth="1"/>
    <col min="8979" max="8979" width="4.6640625" customWidth="1"/>
    <col min="8980" max="8980" width="5.6640625" customWidth="1"/>
    <col min="8981" max="8981" width="3.6640625" customWidth="1"/>
    <col min="8982" max="8982" width="4.6640625" customWidth="1"/>
    <col min="8983" max="8983" width="5.6640625" customWidth="1"/>
    <col min="8984" max="8984" width="3.6640625" customWidth="1"/>
    <col min="8985" max="8985" width="4.6640625" customWidth="1"/>
    <col min="8986" max="8986" width="5.6640625" customWidth="1"/>
    <col min="9217" max="9217" width="2.33203125" customWidth="1"/>
    <col min="9218" max="9218" width="5.44140625" customWidth="1"/>
    <col min="9219" max="9219" width="3.6640625" customWidth="1"/>
    <col min="9220" max="9220" width="4.6640625" customWidth="1"/>
    <col min="9221" max="9221" width="5.6640625" customWidth="1"/>
    <col min="9222" max="9222" width="3.6640625" customWidth="1"/>
    <col min="9223" max="9223" width="4.6640625" customWidth="1"/>
    <col min="9224" max="9224" width="5.6640625" customWidth="1"/>
    <col min="9225" max="9225" width="3.6640625" customWidth="1"/>
    <col min="9226" max="9226" width="4.6640625" customWidth="1"/>
    <col min="9227" max="9227" width="5.6640625" customWidth="1"/>
    <col min="9228" max="9228" width="3.6640625" customWidth="1"/>
    <col min="9229" max="9229" width="4.6640625" customWidth="1"/>
    <col min="9230" max="9230" width="5.6640625" customWidth="1"/>
    <col min="9231" max="9231" width="3.6640625" customWidth="1"/>
    <col min="9232" max="9232" width="4.6640625" customWidth="1"/>
    <col min="9233" max="9233" width="5.6640625" customWidth="1"/>
    <col min="9234" max="9234" width="3.6640625" customWidth="1"/>
    <col min="9235" max="9235" width="4.6640625" customWidth="1"/>
    <col min="9236" max="9236" width="5.6640625" customWidth="1"/>
    <col min="9237" max="9237" width="3.6640625" customWidth="1"/>
    <col min="9238" max="9238" width="4.6640625" customWidth="1"/>
    <col min="9239" max="9239" width="5.6640625" customWidth="1"/>
    <col min="9240" max="9240" width="3.6640625" customWidth="1"/>
    <col min="9241" max="9241" width="4.6640625" customWidth="1"/>
    <col min="9242" max="9242" width="5.6640625" customWidth="1"/>
    <col min="9473" max="9473" width="2.33203125" customWidth="1"/>
    <col min="9474" max="9474" width="5.44140625" customWidth="1"/>
    <col min="9475" max="9475" width="3.6640625" customWidth="1"/>
    <col min="9476" max="9476" width="4.6640625" customWidth="1"/>
    <col min="9477" max="9477" width="5.6640625" customWidth="1"/>
    <col min="9478" max="9478" width="3.6640625" customWidth="1"/>
    <col min="9479" max="9479" width="4.6640625" customWidth="1"/>
    <col min="9480" max="9480" width="5.6640625" customWidth="1"/>
    <col min="9481" max="9481" width="3.6640625" customWidth="1"/>
    <col min="9482" max="9482" width="4.6640625" customWidth="1"/>
    <col min="9483" max="9483" width="5.6640625" customWidth="1"/>
    <col min="9484" max="9484" width="3.6640625" customWidth="1"/>
    <col min="9485" max="9485" width="4.6640625" customWidth="1"/>
    <col min="9486" max="9486" width="5.6640625" customWidth="1"/>
    <col min="9487" max="9487" width="3.6640625" customWidth="1"/>
    <col min="9488" max="9488" width="4.6640625" customWidth="1"/>
    <col min="9489" max="9489" width="5.6640625" customWidth="1"/>
    <col min="9490" max="9490" width="3.6640625" customWidth="1"/>
    <col min="9491" max="9491" width="4.6640625" customWidth="1"/>
    <col min="9492" max="9492" width="5.6640625" customWidth="1"/>
    <col min="9493" max="9493" width="3.6640625" customWidth="1"/>
    <col min="9494" max="9494" width="4.6640625" customWidth="1"/>
    <col min="9495" max="9495" width="5.6640625" customWidth="1"/>
    <col min="9496" max="9496" width="3.6640625" customWidth="1"/>
    <col min="9497" max="9497" width="4.6640625" customWidth="1"/>
    <col min="9498" max="9498" width="5.6640625" customWidth="1"/>
    <col min="9729" max="9729" width="2.33203125" customWidth="1"/>
    <col min="9730" max="9730" width="5.44140625" customWidth="1"/>
    <col min="9731" max="9731" width="3.6640625" customWidth="1"/>
    <col min="9732" max="9732" width="4.6640625" customWidth="1"/>
    <col min="9733" max="9733" width="5.6640625" customWidth="1"/>
    <col min="9734" max="9734" width="3.6640625" customWidth="1"/>
    <col min="9735" max="9735" width="4.6640625" customWidth="1"/>
    <col min="9736" max="9736" width="5.6640625" customWidth="1"/>
    <col min="9737" max="9737" width="3.6640625" customWidth="1"/>
    <col min="9738" max="9738" width="4.6640625" customWidth="1"/>
    <col min="9739" max="9739" width="5.6640625" customWidth="1"/>
    <col min="9740" max="9740" width="3.6640625" customWidth="1"/>
    <col min="9741" max="9741" width="4.6640625" customWidth="1"/>
    <col min="9742" max="9742" width="5.6640625" customWidth="1"/>
    <col min="9743" max="9743" width="3.6640625" customWidth="1"/>
    <col min="9744" max="9744" width="4.6640625" customWidth="1"/>
    <col min="9745" max="9745" width="5.6640625" customWidth="1"/>
    <col min="9746" max="9746" width="3.6640625" customWidth="1"/>
    <col min="9747" max="9747" width="4.6640625" customWidth="1"/>
    <col min="9748" max="9748" width="5.6640625" customWidth="1"/>
    <col min="9749" max="9749" width="3.6640625" customWidth="1"/>
    <col min="9750" max="9750" width="4.6640625" customWidth="1"/>
    <col min="9751" max="9751" width="5.6640625" customWidth="1"/>
    <col min="9752" max="9752" width="3.6640625" customWidth="1"/>
    <col min="9753" max="9753" width="4.6640625" customWidth="1"/>
    <col min="9754" max="9754" width="5.6640625" customWidth="1"/>
    <col min="9985" max="9985" width="2.33203125" customWidth="1"/>
    <col min="9986" max="9986" width="5.44140625" customWidth="1"/>
    <col min="9987" max="9987" width="3.6640625" customWidth="1"/>
    <col min="9988" max="9988" width="4.6640625" customWidth="1"/>
    <col min="9989" max="9989" width="5.6640625" customWidth="1"/>
    <col min="9990" max="9990" width="3.6640625" customWidth="1"/>
    <col min="9991" max="9991" width="4.6640625" customWidth="1"/>
    <col min="9992" max="9992" width="5.6640625" customWidth="1"/>
    <col min="9993" max="9993" width="3.6640625" customWidth="1"/>
    <col min="9994" max="9994" width="4.6640625" customWidth="1"/>
    <col min="9995" max="9995" width="5.6640625" customWidth="1"/>
    <col min="9996" max="9996" width="3.6640625" customWidth="1"/>
    <col min="9997" max="9997" width="4.6640625" customWidth="1"/>
    <col min="9998" max="9998" width="5.6640625" customWidth="1"/>
    <col min="9999" max="9999" width="3.6640625" customWidth="1"/>
    <col min="10000" max="10000" width="4.6640625" customWidth="1"/>
    <col min="10001" max="10001" width="5.6640625" customWidth="1"/>
    <col min="10002" max="10002" width="3.6640625" customWidth="1"/>
    <col min="10003" max="10003" width="4.6640625" customWidth="1"/>
    <col min="10004" max="10004" width="5.6640625" customWidth="1"/>
    <col min="10005" max="10005" width="3.6640625" customWidth="1"/>
    <col min="10006" max="10006" width="4.6640625" customWidth="1"/>
    <col min="10007" max="10007" width="5.6640625" customWidth="1"/>
    <col min="10008" max="10008" width="3.6640625" customWidth="1"/>
    <col min="10009" max="10009" width="4.6640625" customWidth="1"/>
    <col min="10010" max="10010" width="5.6640625" customWidth="1"/>
    <col min="10241" max="10241" width="2.33203125" customWidth="1"/>
    <col min="10242" max="10242" width="5.44140625" customWidth="1"/>
    <col min="10243" max="10243" width="3.6640625" customWidth="1"/>
    <col min="10244" max="10244" width="4.6640625" customWidth="1"/>
    <col min="10245" max="10245" width="5.6640625" customWidth="1"/>
    <col min="10246" max="10246" width="3.6640625" customWidth="1"/>
    <col min="10247" max="10247" width="4.6640625" customWidth="1"/>
    <col min="10248" max="10248" width="5.6640625" customWidth="1"/>
    <col min="10249" max="10249" width="3.6640625" customWidth="1"/>
    <col min="10250" max="10250" width="4.6640625" customWidth="1"/>
    <col min="10251" max="10251" width="5.6640625" customWidth="1"/>
    <col min="10252" max="10252" width="3.6640625" customWidth="1"/>
    <col min="10253" max="10253" width="4.6640625" customWidth="1"/>
    <col min="10254" max="10254" width="5.6640625" customWidth="1"/>
    <col min="10255" max="10255" width="3.6640625" customWidth="1"/>
    <col min="10256" max="10256" width="4.6640625" customWidth="1"/>
    <col min="10257" max="10257" width="5.6640625" customWidth="1"/>
    <col min="10258" max="10258" width="3.6640625" customWidth="1"/>
    <col min="10259" max="10259" width="4.6640625" customWidth="1"/>
    <col min="10260" max="10260" width="5.6640625" customWidth="1"/>
    <col min="10261" max="10261" width="3.6640625" customWidth="1"/>
    <col min="10262" max="10262" width="4.6640625" customWidth="1"/>
    <col min="10263" max="10263" width="5.6640625" customWidth="1"/>
    <col min="10264" max="10264" width="3.6640625" customWidth="1"/>
    <col min="10265" max="10265" width="4.6640625" customWidth="1"/>
    <col min="10266" max="10266" width="5.6640625" customWidth="1"/>
    <col min="10497" max="10497" width="2.33203125" customWidth="1"/>
    <col min="10498" max="10498" width="5.44140625" customWidth="1"/>
    <col min="10499" max="10499" width="3.6640625" customWidth="1"/>
    <col min="10500" max="10500" width="4.6640625" customWidth="1"/>
    <col min="10501" max="10501" width="5.6640625" customWidth="1"/>
    <col min="10502" max="10502" width="3.6640625" customWidth="1"/>
    <col min="10503" max="10503" width="4.6640625" customWidth="1"/>
    <col min="10504" max="10504" width="5.6640625" customWidth="1"/>
    <col min="10505" max="10505" width="3.6640625" customWidth="1"/>
    <col min="10506" max="10506" width="4.6640625" customWidth="1"/>
    <col min="10507" max="10507" width="5.6640625" customWidth="1"/>
    <col min="10508" max="10508" width="3.6640625" customWidth="1"/>
    <col min="10509" max="10509" width="4.6640625" customWidth="1"/>
    <col min="10510" max="10510" width="5.6640625" customWidth="1"/>
    <col min="10511" max="10511" width="3.6640625" customWidth="1"/>
    <col min="10512" max="10512" width="4.6640625" customWidth="1"/>
    <col min="10513" max="10513" width="5.6640625" customWidth="1"/>
    <col min="10514" max="10514" width="3.6640625" customWidth="1"/>
    <col min="10515" max="10515" width="4.6640625" customWidth="1"/>
    <col min="10516" max="10516" width="5.6640625" customWidth="1"/>
    <col min="10517" max="10517" width="3.6640625" customWidth="1"/>
    <col min="10518" max="10518" width="4.6640625" customWidth="1"/>
    <col min="10519" max="10519" width="5.6640625" customWidth="1"/>
    <col min="10520" max="10520" width="3.6640625" customWidth="1"/>
    <col min="10521" max="10521" width="4.6640625" customWidth="1"/>
    <col min="10522" max="10522" width="5.6640625" customWidth="1"/>
    <col min="10753" max="10753" width="2.33203125" customWidth="1"/>
    <col min="10754" max="10754" width="5.44140625" customWidth="1"/>
    <col min="10755" max="10755" width="3.6640625" customWidth="1"/>
    <col min="10756" max="10756" width="4.6640625" customWidth="1"/>
    <col min="10757" max="10757" width="5.6640625" customWidth="1"/>
    <col min="10758" max="10758" width="3.6640625" customWidth="1"/>
    <col min="10759" max="10759" width="4.6640625" customWidth="1"/>
    <col min="10760" max="10760" width="5.6640625" customWidth="1"/>
    <col min="10761" max="10761" width="3.6640625" customWidth="1"/>
    <col min="10762" max="10762" width="4.6640625" customWidth="1"/>
    <col min="10763" max="10763" width="5.6640625" customWidth="1"/>
    <col min="10764" max="10764" width="3.6640625" customWidth="1"/>
    <col min="10765" max="10765" width="4.6640625" customWidth="1"/>
    <col min="10766" max="10766" width="5.6640625" customWidth="1"/>
    <col min="10767" max="10767" width="3.6640625" customWidth="1"/>
    <col min="10768" max="10768" width="4.6640625" customWidth="1"/>
    <col min="10769" max="10769" width="5.6640625" customWidth="1"/>
    <col min="10770" max="10770" width="3.6640625" customWidth="1"/>
    <col min="10771" max="10771" width="4.6640625" customWidth="1"/>
    <col min="10772" max="10772" width="5.6640625" customWidth="1"/>
    <col min="10773" max="10773" width="3.6640625" customWidth="1"/>
    <col min="10774" max="10774" width="4.6640625" customWidth="1"/>
    <col min="10775" max="10775" width="5.6640625" customWidth="1"/>
    <col min="10776" max="10776" width="3.6640625" customWidth="1"/>
    <col min="10777" max="10777" width="4.6640625" customWidth="1"/>
    <col min="10778" max="10778" width="5.6640625" customWidth="1"/>
    <col min="11009" max="11009" width="2.33203125" customWidth="1"/>
    <col min="11010" max="11010" width="5.44140625" customWidth="1"/>
    <col min="11011" max="11011" width="3.6640625" customWidth="1"/>
    <col min="11012" max="11012" width="4.6640625" customWidth="1"/>
    <col min="11013" max="11013" width="5.6640625" customWidth="1"/>
    <col min="11014" max="11014" width="3.6640625" customWidth="1"/>
    <col min="11015" max="11015" width="4.6640625" customWidth="1"/>
    <col min="11016" max="11016" width="5.6640625" customWidth="1"/>
    <col min="11017" max="11017" width="3.6640625" customWidth="1"/>
    <col min="11018" max="11018" width="4.6640625" customWidth="1"/>
    <col min="11019" max="11019" width="5.6640625" customWidth="1"/>
    <col min="11020" max="11020" width="3.6640625" customWidth="1"/>
    <col min="11021" max="11021" width="4.6640625" customWidth="1"/>
    <col min="11022" max="11022" width="5.6640625" customWidth="1"/>
    <col min="11023" max="11023" width="3.6640625" customWidth="1"/>
    <col min="11024" max="11024" width="4.6640625" customWidth="1"/>
    <col min="11025" max="11025" width="5.6640625" customWidth="1"/>
    <col min="11026" max="11026" width="3.6640625" customWidth="1"/>
    <col min="11027" max="11027" width="4.6640625" customWidth="1"/>
    <col min="11028" max="11028" width="5.6640625" customWidth="1"/>
    <col min="11029" max="11029" width="3.6640625" customWidth="1"/>
    <col min="11030" max="11030" width="4.6640625" customWidth="1"/>
    <col min="11031" max="11031" width="5.6640625" customWidth="1"/>
    <col min="11032" max="11032" width="3.6640625" customWidth="1"/>
    <col min="11033" max="11033" width="4.6640625" customWidth="1"/>
    <col min="11034" max="11034" width="5.6640625" customWidth="1"/>
    <col min="11265" max="11265" width="2.33203125" customWidth="1"/>
    <col min="11266" max="11266" width="5.44140625" customWidth="1"/>
    <col min="11267" max="11267" width="3.6640625" customWidth="1"/>
    <col min="11268" max="11268" width="4.6640625" customWidth="1"/>
    <col min="11269" max="11269" width="5.6640625" customWidth="1"/>
    <col min="11270" max="11270" width="3.6640625" customWidth="1"/>
    <col min="11271" max="11271" width="4.6640625" customWidth="1"/>
    <col min="11272" max="11272" width="5.6640625" customWidth="1"/>
    <col min="11273" max="11273" width="3.6640625" customWidth="1"/>
    <col min="11274" max="11274" width="4.6640625" customWidth="1"/>
    <col min="11275" max="11275" width="5.6640625" customWidth="1"/>
    <col min="11276" max="11276" width="3.6640625" customWidth="1"/>
    <col min="11277" max="11277" width="4.6640625" customWidth="1"/>
    <col min="11278" max="11278" width="5.6640625" customWidth="1"/>
    <col min="11279" max="11279" width="3.6640625" customWidth="1"/>
    <col min="11280" max="11280" width="4.6640625" customWidth="1"/>
    <col min="11281" max="11281" width="5.6640625" customWidth="1"/>
    <col min="11282" max="11282" width="3.6640625" customWidth="1"/>
    <col min="11283" max="11283" width="4.6640625" customWidth="1"/>
    <col min="11284" max="11284" width="5.6640625" customWidth="1"/>
    <col min="11285" max="11285" width="3.6640625" customWidth="1"/>
    <col min="11286" max="11286" width="4.6640625" customWidth="1"/>
    <col min="11287" max="11287" width="5.6640625" customWidth="1"/>
    <col min="11288" max="11288" width="3.6640625" customWidth="1"/>
    <col min="11289" max="11289" width="4.6640625" customWidth="1"/>
    <col min="11290" max="11290" width="5.6640625" customWidth="1"/>
    <col min="11521" max="11521" width="2.33203125" customWidth="1"/>
    <col min="11522" max="11522" width="5.44140625" customWidth="1"/>
    <col min="11523" max="11523" width="3.6640625" customWidth="1"/>
    <col min="11524" max="11524" width="4.6640625" customWidth="1"/>
    <col min="11525" max="11525" width="5.6640625" customWidth="1"/>
    <col min="11526" max="11526" width="3.6640625" customWidth="1"/>
    <col min="11527" max="11527" width="4.6640625" customWidth="1"/>
    <col min="11528" max="11528" width="5.6640625" customWidth="1"/>
    <col min="11529" max="11529" width="3.6640625" customWidth="1"/>
    <col min="11530" max="11530" width="4.6640625" customWidth="1"/>
    <col min="11531" max="11531" width="5.6640625" customWidth="1"/>
    <col min="11532" max="11532" width="3.6640625" customWidth="1"/>
    <col min="11533" max="11533" width="4.6640625" customWidth="1"/>
    <col min="11534" max="11534" width="5.6640625" customWidth="1"/>
    <col min="11535" max="11535" width="3.6640625" customWidth="1"/>
    <col min="11536" max="11536" width="4.6640625" customWidth="1"/>
    <col min="11537" max="11537" width="5.6640625" customWidth="1"/>
    <col min="11538" max="11538" width="3.6640625" customWidth="1"/>
    <col min="11539" max="11539" width="4.6640625" customWidth="1"/>
    <col min="11540" max="11540" width="5.6640625" customWidth="1"/>
    <col min="11541" max="11541" width="3.6640625" customWidth="1"/>
    <col min="11542" max="11542" width="4.6640625" customWidth="1"/>
    <col min="11543" max="11543" width="5.6640625" customWidth="1"/>
    <col min="11544" max="11544" width="3.6640625" customWidth="1"/>
    <col min="11545" max="11545" width="4.6640625" customWidth="1"/>
    <col min="11546" max="11546" width="5.6640625" customWidth="1"/>
    <col min="11777" max="11777" width="2.33203125" customWidth="1"/>
    <col min="11778" max="11778" width="5.44140625" customWidth="1"/>
    <col min="11779" max="11779" width="3.6640625" customWidth="1"/>
    <col min="11780" max="11780" width="4.6640625" customWidth="1"/>
    <col min="11781" max="11781" width="5.6640625" customWidth="1"/>
    <col min="11782" max="11782" width="3.6640625" customWidth="1"/>
    <col min="11783" max="11783" width="4.6640625" customWidth="1"/>
    <col min="11784" max="11784" width="5.6640625" customWidth="1"/>
    <col min="11785" max="11785" width="3.6640625" customWidth="1"/>
    <col min="11786" max="11786" width="4.6640625" customWidth="1"/>
    <col min="11787" max="11787" width="5.6640625" customWidth="1"/>
    <col min="11788" max="11788" width="3.6640625" customWidth="1"/>
    <col min="11789" max="11789" width="4.6640625" customWidth="1"/>
    <col min="11790" max="11790" width="5.6640625" customWidth="1"/>
    <col min="11791" max="11791" width="3.6640625" customWidth="1"/>
    <col min="11792" max="11792" width="4.6640625" customWidth="1"/>
    <col min="11793" max="11793" width="5.6640625" customWidth="1"/>
    <col min="11794" max="11794" width="3.6640625" customWidth="1"/>
    <col min="11795" max="11795" width="4.6640625" customWidth="1"/>
    <col min="11796" max="11796" width="5.6640625" customWidth="1"/>
    <col min="11797" max="11797" width="3.6640625" customWidth="1"/>
    <col min="11798" max="11798" width="4.6640625" customWidth="1"/>
    <col min="11799" max="11799" width="5.6640625" customWidth="1"/>
    <col min="11800" max="11800" width="3.6640625" customWidth="1"/>
    <col min="11801" max="11801" width="4.6640625" customWidth="1"/>
    <col min="11802" max="11802" width="5.6640625" customWidth="1"/>
    <col min="12033" max="12033" width="2.33203125" customWidth="1"/>
    <col min="12034" max="12034" width="5.44140625" customWidth="1"/>
    <col min="12035" max="12035" width="3.6640625" customWidth="1"/>
    <col min="12036" max="12036" width="4.6640625" customWidth="1"/>
    <col min="12037" max="12037" width="5.6640625" customWidth="1"/>
    <col min="12038" max="12038" width="3.6640625" customWidth="1"/>
    <col min="12039" max="12039" width="4.6640625" customWidth="1"/>
    <col min="12040" max="12040" width="5.6640625" customWidth="1"/>
    <col min="12041" max="12041" width="3.6640625" customWidth="1"/>
    <col min="12042" max="12042" width="4.6640625" customWidth="1"/>
    <col min="12043" max="12043" width="5.6640625" customWidth="1"/>
    <col min="12044" max="12044" width="3.6640625" customWidth="1"/>
    <col min="12045" max="12045" width="4.6640625" customWidth="1"/>
    <col min="12046" max="12046" width="5.6640625" customWidth="1"/>
    <col min="12047" max="12047" width="3.6640625" customWidth="1"/>
    <col min="12048" max="12048" width="4.6640625" customWidth="1"/>
    <col min="12049" max="12049" width="5.6640625" customWidth="1"/>
    <col min="12050" max="12050" width="3.6640625" customWidth="1"/>
    <col min="12051" max="12051" width="4.6640625" customWidth="1"/>
    <col min="12052" max="12052" width="5.6640625" customWidth="1"/>
    <col min="12053" max="12053" width="3.6640625" customWidth="1"/>
    <col min="12054" max="12054" width="4.6640625" customWidth="1"/>
    <col min="12055" max="12055" width="5.6640625" customWidth="1"/>
    <col min="12056" max="12056" width="3.6640625" customWidth="1"/>
    <col min="12057" max="12057" width="4.6640625" customWidth="1"/>
    <col min="12058" max="12058" width="5.6640625" customWidth="1"/>
    <col min="12289" max="12289" width="2.33203125" customWidth="1"/>
    <col min="12290" max="12290" width="5.44140625" customWidth="1"/>
    <col min="12291" max="12291" width="3.6640625" customWidth="1"/>
    <col min="12292" max="12292" width="4.6640625" customWidth="1"/>
    <col min="12293" max="12293" width="5.6640625" customWidth="1"/>
    <col min="12294" max="12294" width="3.6640625" customWidth="1"/>
    <col min="12295" max="12295" width="4.6640625" customWidth="1"/>
    <col min="12296" max="12296" width="5.6640625" customWidth="1"/>
    <col min="12297" max="12297" width="3.6640625" customWidth="1"/>
    <col min="12298" max="12298" width="4.6640625" customWidth="1"/>
    <col min="12299" max="12299" width="5.6640625" customWidth="1"/>
    <col min="12300" max="12300" width="3.6640625" customWidth="1"/>
    <col min="12301" max="12301" width="4.6640625" customWidth="1"/>
    <col min="12302" max="12302" width="5.6640625" customWidth="1"/>
    <col min="12303" max="12303" width="3.6640625" customWidth="1"/>
    <col min="12304" max="12304" width="4.6640625" customWidth="1"/>
    <col min="12305" max="12305" width="5.6640625" customWidth="1"/>
    <col min="12306" max="12306" width="3.6640625" customWidth="1"/>
    <col min="12307" max="12307" width="4.6640625" customWidth="1"/>
    <col min="12308" max="12308" width="5.6640625" customWidth="1"/>
    <col min="12309" max="12309" width="3.6640625" customWidth="1"/>
    <col min="12310" max="12310" width="4.6640625" customWidth="1"/>
    <col min="12311" max="12311" width="5.6640625" customWidth="1"/>
    <col min="12312" max="12312" width="3.6640625" customWidth="1"/>
    <col min="12313" max="12313" width="4.6640625" customWidth="1"/>
    <col min="12314" max="12314" width="5.6640625" customWidth="1"/>
    <col min="12545" max="12545" width="2.33203125" customWidth="1"/>
    <col min="12546" max="12546" width="5.44140625" customWidth="1"/>
    <col min="12547" max="12547" width="3.6640625" customWidth="1"/>
    <col min="12548" max="12548" width="4.6640625" customWidth="1"/>
    <col min="12549" max="12549" width="5.6640625" customWidth="1"/>
    <col min="12550" max="12550" width="3.6640625" customWidth="1"/>
    <col min="12551" max="12551" width="4.6640625" customWidth="1"/>
    <col min="12552" max="12552" width="5.6640625" customWidth="1"/>
    <col min="12553" max="12553" width="3.6640625" customWidth="1"/>
    <col min="12554" max="12554" width="4.6640625" customWidth="1"/>
    <col min="12555" max="12555" width="5.6640625" customWidth="1"/>
    <col min="12556" max="12556" width="3.6640625" customWidth="1"/>
    <col min="12557" max="12557" width="4.6640625" customWidth="1"/>
    <col min="12558" max="12558" width="5.6640625" customWidth="1"/>
    <col min="12559" max="12559" width="3.6640625" customWidth="1"/>
    <col min="12560" max="12560" width="4.6640625" customWidth="1"/>
    <col min="12561" max="12561" width="5.6640625" customWidth="1"/>
    <col min="12562" max="12562" width="3.6640625" customWidth="1"/>
    <col min="12563" max="12563" width="4.6640625" customWidth="1"/>
    <col min="12564" max="12564" width="5.6640625" customWidth="1"/>
    <col min="12565" max="12565" width="3.6640625" customWidth="1"/>
    <col min="12566" max="12566" width="4.6640625" customWidth="1"/>
    <col min="12567" max="12567" width="5.6640625" customWidth="1"/>
    <col min="12568" max="12568" width="3.6640625" customWidth="1"/>
    <col min="12569" max="12569" width="4.6640625" customWidth="1"/>
    <col min="12570" max="12570" width="5.6640625" customWidth="1"/>
    <col min="12801" max="12801" width="2.33203125" customWidth="1"/>
    <col min="12802" max="12802" width="5.44140625" customWidth="1"/>
    <col min="12803" max="12803" width="3.6640625" customWidth="1"/>
    <col min="12804" max="12804" width="4.6640625" customWidth="1"/>
    <col min="12805" max="12805" width="5.6640625" customWidth="1"/>
    <col min="12806" max="12806" width="3.6640625" customWidth="1"/>
    <col min="12807" max="12807" width="4.6640625" customWidth="1"/>
    <col min="12808" max="12808" width="5.6640625" customWidth="1"/>
    <col min="12809" max="12809" width="3.6640625" customWidth="1"/>
    <col min="12810" max="12810" width="4.6640625" customWidth="1"/>
    <col min="12811" max="12811" width="5.6640625" customWidth="1"/>
    <col min="12812" max="12812" width="3.6640625" customWidth="1"/>
    <col min="12813" max="12813" width="4.6640625" customWidth="1"/>
    <col min="12814" max="12814" width="5.6640625" customWidth="1"/>
    <col min="12815" max="12815" width="3.6640625" customWidth="1"/>
    <col min="12816" max="12816" width="4.6640625" customWidth="1"/>
    <col min="12817" max="12817" width="5.6640625" customWidth="1"/>
    <col min="12818" max="12818" width="3.6640625" customWidth="1"/>
    <col min="12819" max="12819" width="4.6640625" customWidth="1"/>
    <col min="12820" max="12820" width="5.6640625" customWidth="1"/>
    <col min="12821" max="12821" width="3.6640625" customWidth="1"/>
    <col min="12822" max="12822" width="4.6640625" customWidth="1"/>
    <col min="12823" max="12823" width="5.6640625" customWidth="1"/>
    <col min="12824" max="12824" width="3.6640625" customWidth="1"/>
    <col min="12825" max="12825" width="4.6640625" customWidth="1"/>
    <col min="12826" max="12826" width="5.6640625" customWidth="1"/>
    <col min="13057" max="13057" width="2.33203125" customWidth="1"/>
    <col min="13058" max="13058" width="5.44140625" customWidth="1"/>
    <col min="13059" max="13059" width="3.6640625" customWidth="1"/>
    <col min="13060" max="13060" width="4.6640625" customWidth="1"/>
    <col min="13061" max="13061" width="5.6640625" customWidth="1"/>
    <col min="13062" max="13062" width="3.6640625" customWidth="1"/>
    <col min="13063" max="13063" width="4.6640625" customWidth="1"/>
    <col min="13064" max="13064" width="5.6640625" customWidth="1"/>
    <col min="13065" max="13065" width="3.6640625" customWidth="1"/>
    <col min="13066" max="13066" width="4.6640625" customWidth="1"/>
    <col min="13067" max="13067" width="5.6640625" customWidth="1"/>
    <col min="13068" max="13068" width="3.6640625" customWidth="1"/>
    <col min="13069" max="13069" width="4.6640625" customWidth="1"/>
    <col min="13070" max="13070" width="5.6640625" customWidth="1"/>
    <col min="13071" max="13071" width="3.6640625" customWidth="1"/>
    <col min="13072" max="13072" width="4.6640625" customWidth="1"/>
    <col min="13073" max="13073" width="5.6640625" customWidth="1"/>
    <col min="13074" max="13074" width="3.6640625" customWidth="1"/>
    <col min="13075" max="13075" width="4.6640625" customWidth="1"/>
    <col min="13076" max="13076" width="5.6640625" customWidth="1"/>
    <col min="13077" max="13077" width="3.6640625" customWidth="1"/>
    <col min="13078" max="13078" width="4.6640625" customWidth="1"/>
    <col min="13079" max="13079" width="5.6640625" customWidth="1"/>
    <col min="13080" max="13080" width="3.6640625" customWidth="1"/>
    <col min="13081" max="13081" width="4.6640625" customWidth="1"/>
    <col min="13082" max="13082" width="5.6640625" customWidth="1"/>
    <col min="13313" max="13313" width="2.33203125" customWidth="1"/>
    <col min="13314" max="13314" width="5.44140625" customWidth="1"/>
    <col min="13315" max="13315" width="3.6640625" customWidth="1"/>
    <col min="13316" max="13316" width="4.6640625" customWidth="1"/>
    <col min="13317" max="13317" width="5.6640625" customWidth="1"/>
    <col min="13318" max="13318" width="3.6640625" customWidth="1"/>
    <col min="13319" max="13319" width="4.6640625" customWidth="1"/>
    <col min="13320" max="13320" width="5.6640625" customWidth="1"/>
    <col min="13321" max="13321" width="3.6640625" customWidth="1"/>
    <col min="13322" max="13322" width="4.6640625" customWidth="1"/>
    <col min="13323" max="13323" width="5.6640625" customWidth="1"/>
    <col min="13324" max="13324" width="3.6640625" customWidth="1"/>
    <col min="13325" max="13325" width="4.6640625" customWidth="1"/>
    <col min="13326" max="13326" width="5.6640625" customWidth="1"/>
    <col min="13327" max="13327" width="3.6640625" customWidth="1"/>
    <col min="13328" max="13328" width="4.6640625" customWidth="1"/>
    <col min="13329" max="13329" width="5.6640625" customWidth="1"/>
    <col min="13330" max="13330" width="3.6640625" customWidth="1"/>
    <col min="13331" max="13331" width="4.6640625" customWidth="1"/>
    <col min="13332" max="13332" width="5.6640625" customWidth="1"/>
    <col min="13333" max="13333" width="3.6640625" customWidth="1"/>
    <col min="13334" max="13334" width="4.6640625" customWidth="1"/>
    <col min="13335" max="13335" width="5.6640625" customWidth="1"/>
    <col min="13336" max="13336" width="3.6640625" customWidth="1"/>
    <col min="13337" max="13337" width="4.6640625" customWidth="1"/>
    <col min="13338" max="13338" width="5.6640625" customWidth="1"/>
    <col min="13569" max="13569" width="2.33203125" customWidth="1"/>
    <col min="13570" max="13570" width="5.44140625" customWidth="1"/>
    <col min="13571" max="13571" width="3.6640625" customWidth="1"/>
    <col min="13572" max="13572" width="4.6640625" customWidth="1"/>
    <col min="13573" max="13573" width="5.6640625" customWidth="1"/>
    <col min="13574" max="13574" width="3.6640625" customWidth="1"/>
    <col min="13575" max="13575" width="4.6640625" customWidth="1"/>
    <col min="13576" max="13576" width="5.6640625" customWidth="1"/>
    <col min="13577" max="13577" width="3.6640625" customWidth="1"/>
    <col min="13578" max="13578" width="4.6640625" customWidth="1"/>
    <col min="13579" max="13579" width="5.6640625" customWidth="1"/>
    <col min="13580" max="13580" width="3.6640625" customWidth="1"/>
    <col min="13581" max="13581" width="4.6640625" customWidth="1"/>
    <col min="13582" max="13582" width="5.6640625" customWidth="1"/>
    <col min="13583" max="13583" width="3.6640625" customWidth="1"/>
    <col min="13584" max="13584" width="4.6640625" customWidth="1"/>
    <col min="13585" max="13585" width="5.6640625" customWidth="1"/>
    <col min="13586" max="13586" width="3.6640625" customWidth="1"/>
    <col min="13587" max="13587" width="4.6640625" customWidth="1"/>
    <col min="13588" max="13588" width="5.6640625" customWidth="1"/>
    <col min="13589" max="13589" width="3.6640625" customWidth="1"/>
    <col min="13590" max="13590" width="4.6640625" customWidth="1"/>
    <col min="13591" max="13591" width="5.6640625" customWidth="1"/>
    <col min="13592" max="13592" width="3.6640625" customWidth="1"/>
    <col min="13593" max="13593" width="4.6640625" customWidth="1"/>
    <col min="13594" max="13594" width="5.6640625" customWidth="1"/>
    <col min="13825" max="13825" width="2.33203125" customWidth="1"/>
    <col min="13826" max="13826" width="5.44140625" customWidth="1"/>
    <col min="13827" max="13827" width="3.6640625" customWidth="1"/>
    <col min="13828" max="13828" width="4.6640625" customWidth="1"/>
    <col min="13829" max="13829" width="5.6640625" customWidth="1"/>
    <col min="13830" max="13830" width="3.6640625" customWidth="1"/>
    <col min="13831" max="13831" width="4.6640625" customWidth="1"/>
    <col min="13832" max="13832" width="5.6640625" customWidth="1"/>
    <col min="13833" max="13833" width="3.6640625" customWidth="1"/>
    <col min="13834" max="13834" width="4.6640625" customWidth="1"/>
    <col min="13835" max="13835" width="5.6640625" customWidth="1"/>
    <col min="13836" max="13836" width="3.6640625" customWidth="1"/>
    <col min="13837" max="13837" width="4.6640625" customWidth="1"/>
    <col min="13838" max="13838" width="5.6640625" customWidth="1"/>
    <col min="13839" max="13839" width="3.6640625" customWidth="1"/>
    <col min="13840" max="13840" width="4.6640625" customWidth="1"/>
    <col min="13841" max="13841" width="5.6640625" customWidth="1"/>
    <col min="13842" max="13842" width="3.6640625" customWidth="1"/>
    <col min="13843" max="13843" width="4.6640625" customWidth="1"/>
    <col min="13844" max="13844" width="5.6640625" customWidth="1"/>
    <col min="13845" max="13845" width="3.6640625" customWidth="1"/>
    <col min="13846" max="13846" width="4.6640625" customWidth="1"/>
    <col min="13847" max="13847" width="5.6640625" customWidth="1"/>
    <col min="13848" max="13848" width="3.6640625" customWidth="1"/>
    <col min="13849" max="13849" width="4.6640625" customWidth="1"/>
    <col min="13850" max="13850" width="5.6640625" customWidth="1"/>
    <col min="14081" max="14081" width="2.33203125" customWidth="1"/>
    <col min="14082" max="14082" width="5.44140625" customWidth="1"/>
    <col min="14083" max="14083" width="3.6640625" customWidth="1"/>
    <col min="14084" max="14084" width="4.6640625" customWidth="1"/>
    <col min="14085" max="14085" width="5.6640625" customWidth="1"/>
    <col min="14086" max="14086" width="3.6640625" customWidth="1"/>
    <col min="14087" max="14087" width="4.6640625" customWidth="1"/>
    <col min="14088" max="14088" width="5.6640625" customWidth="1"/>
    <col min="14089" max="14089" width="3.6640625" customWidth="1"/>
    <col min="14090" max="14090" width="4.6640625" customWidth="1"/>
    <col min="14091" max="14091" width="5.6640625" customWidth="1"/>
    <col min="14092" max="14092" width="3.6640625" customWidth="1"/>
    <col min="14093" max="14093" width="4.6640625" customWidth="1"/>
    <col min="14094" max="14094" width="5.6640625" customWidth="1"/>
    <col min="14095" max="14095" width="3.6640625" customWidth="1"/>
    <col min="14096" max="14096" width="4.6640625" customWidth="1"/>
    <col min="14097" max="14097" width="5.6640625" customWidth="1"/>
    <col min="14098" max="14098" width="3.6640625" customWidth="1"/>
    <col min="14099" max="14099" width="4.6640625" customWidth="1"/>
    <col min="14100" max="14100" width="5.6640625" customWidth="1"/>
    <col min="14101" max="14101" width="3.6640625" customWidth="1"/>
    <col min="14102" max="14102" width="4.6640625" customWidth="1"/>
    <col min="14103" max="14103" width="5.6640625" customWidth="1"/>
    <col min="14104" max="14104" width="3.6640625" customWidth="1"/>
    <col min="14105" max="14105" width="4.6640625" customWidth="1"/>
    <col min="14106" max="14106" width="5.6640625" customWidth="1"/>
    <col min="14337" max="14337" width="2.33203125" customWidth="1"/>
    <col min="14338" max="14338" width="5.44140625" customWidth="1"/>
    <col min="14339" max="14339" width="3.6640625" customWidth="1"/>
    <col min="14340" max="14340" width="4.6640625" customWidth="1"/>
    <col min="14341" max="14341" width="5.6640625" customWidth="1"/>
    <col min="14342" max="14342" width="3.6640625" customWidth="1"/>
    <col min="14343" max="14343" width="4.6640625" customWidth="1"/>
    <col min="14344" max="14344" width="5.6640625" customWidth="1"/>
    <col min="14345" max="14345" width="3.6640625" customWidth="1"/>
    <col min="14346" max="14346" width="4.6640625" customWidth="1"/>
    <col min="14347" max="14347" width="5.6640625" customWidth="1"/>
    <col min="14348" max="14348" width="3.6640625" customWidth="1"/>
    <col min="14349" max="14349" width="4.6640625" customWidth="1"/>
    <col min="14350" max="14350" width="5.6640625" customWidth="1"/>
    <col min="14351" max="14351" width="3.6640625" customWidth="1"/>
    <col min="14352" max="14352" width="4.6640625" customWidth="1"/>
    <col min="14353" max="14353" width="5.6640625" customWidth="1"/>
    <col min="14354" max="14354" width="3.6640625" customWidth="1"/>
    <col min="14355" max="14355" width="4.6640625" customWidth="1"/>
    <col min="14356" max="14356" width="5.6640625" customWidth="1"/>
    <col min="14357" max="14357" width="3.6640625" customWidth="1"/>
    <col min="14358" max="14358" width="4.6640625" customWidth="1"/>
    <col min="14359" max="14359" width="5.6640625" customWidth="1"/>
    <col min="14360" max="14360" width="3.6640625" customWidth="1"/>
    <col min="14361" max="14361" width="4.6640625" customWidth="1"/>
    <col min="14362" max="14362" width="5.6640625" customWidth="1"/>
    <col min="14593" max="14593" width="2.33203125" customWidth="1"/>
    <col min="14594" max="14594" width="5.44140625" customWidth="1"/>
    <col min="14595" max="14595" width="3.6640625" customWidth="1"/>
    <col min="14596" max="14596" width="4.6640625" customWidth="1"/>
    <col min="14597" max="14597" width="5.6640625" customWidth="1"/>
    <col min="14598" max="14598" width="3.6640625" customWidth="1"/>
    <col min="14599" max="14599" width="4.6640625" customWidth="1"/>
    <col min="14600" max="14600" width="5.6640625" customWidth="1"/>
    <col min="14601" max="14601" width="3.6640625" customWidth="1"/>
    <col min="14602" max="14602" width="4.6640625" customWidth="1"/>
    <col min="14603" max="14603" width="5.6640625" customWidth="1"/>
    <col min="14604" max="14604" width="3.6640625" customWidth="1"/>
    <col min="14605" max="14605" width="4.6640625" customWidth="1"/>
    <col min="14606" max="14606" width="5.6640625" customWidth="1"/>
    <col min="14607" max="14607" width="3.6640625" customWidth="1"/>
    <col min="14608" max="14608" width="4.6640625" customWidth="1"/>
    <col min="14609" max="14609" width="5.6640625" customWidth="1"/>
    <col min="14610" max="14610" width="3.6640625" customWidth="1"/>
    <col min="14611" max="14611" width="4.6640625" customWidth="1"/>
    <col min="14612" max="14612" width="5.6640625" customWidth="1"/>
    <col min="14613" max="14613" width="3.6640625" customWidth="1"/>
    <col min="14614" max="14614" width="4.6640625" customWidth="1"/>
    <col min="14615" max="14615" width="5.6640625" customWidth="1"/>
    <col min="14616" max="14616" width="3.6640625" customWidth="1"/>
    <col min="14617" max="14617" width="4.6640625" customWidth="1"/>
    <col min="14618" max="14618" width="5.6640625" customWidth="1"/>
    <col min="14849" max="14849" width="2.33203125" customWidth="1"/>
    <col min="14850" max="14850" width="5.44140625" customWidth="1"/>
    <col min="14851" max="14851" width="3.6640625" customWidth="1"/>
    <col min="14852" max="14852" width="4.6640625" customWidth="1"/>
    <col min="14853" max="14853" width="5.6640625" customWidth="1"/>
    <col min="14854" max="14854" width="3.6640625" customWidth="1"/>
    <col min="14855" max="14855" width="4.6640625" customWidth="1"/>
    <col min="14856" max="14856" width="5.6640625" customWidth="1"/>
    <col min="14857" max="14857" width="3.6640625" customWidth="1"/>
    <col min="14858" max="14858" width="4.6640625" customWidth="1"/>
    <col min="14859" max="14859" width="5.6640625" customWidth="1"/>
    <col min="14860" max="14860" width="3.6640625" customWidth="1"/>
    <col min="14861" max="14861" width="4.6640625" customWidth="1"/>
    <col min="14862" max="14862" width="5.6640625" customWidth="1"/>
    <col min="14863" max="14863" width="3.6640625" customWidth="1"/>
    <col min="14864" max="14864" width="4.6640625" customWidth="1"/>
    <col min="14865" max="14865" width="5.6640625" customWidth="1"/>
    <col min="14866" max="14866" width="3.6640625" customWidth="1"/>
    <col min="14867" max="14867" width="4.6640625" customWidth="1"/>
    <col min="14868" max="14868" width="5.6640625" customWidth="1"/>
    <col min="14869" max="14869" width="3.6640625" customWidth="1"/>
    <col min="14870" max="14870" width="4.6640625" customWidth="1"/>
    <col min="14871" max="14871" width="5.6640625" customWidth="1"/>
    <col min="14872" max="14872" width="3.6640625" customWidth="1"/>
    <col min="14873" max="14873" width="4.6640625" customWidth="1"/>
    <col min="14874" max="14874" width="5.6640625" customWidth="1"/>
    <col min="15105" max="15105" width="2.33203125" customWidth="1"/>
    <col min="15106" max="15106" width="5.44140625" customWidth="1"/>
    <col min="15107" max="15107" width="3.6640625" customWidth="1"/>
    <col min="15108" max="15108" width="4.6640625" customWidth="1"/>
    <col min="15109" max="15109" width="5.6640625" customWidth="1"/>
    <col min="15110" max="15110" width="3.6640625" customWidth="1"/>
    <col min="15111" max="15111" width="4.6640625" customWidth="1"/>
    <col min="15112" max="15112" width="5.6640625" customWidth="1"/>
    <col min="15113" max="15113" width="3.6640625" customWidth="1"/>
    <col min="15114" max="15114" width="4.6640625" customWidth="1"/>
    <col min="15115" max="15115" width="5.6640625" customWidth="1"/>
    <col min="15116" max="15116" width="3.6640625" customWidth="1"/>
    <col min="15117" max="15117" width="4.6640625" customWidth="1"/>
    <col min="15118" max="15118" width="5.6640625" customWidth="1"/>
    <col min="15119" max="15119" width="3.6640625" customWidth="1"/>
    <col min="15120" max="15120" width="4.6640625" customWidth="1"/>
    <col min="15121" max="15121" width="5.6640625" customWidth="1"/>
    <col min="15122" max="15122" width="3.6640625" customWidth="1"/>
    <col min="15123" max="15123" width="4.6640625" customWidth="1"/>
    <col min="15124" max="15124" width="5.6640625" customWidth="1"/>
    <col min="15125" max="15125" width="3.6640625" customWidth="1"/>
    <col min="15126" max="15126" width="4.6640625" customWidth="1"/>
    <col min="15127" max="15127" width="5.6640625" customWidth="1"/>
    <col min="15128" max="15128" width="3.6640625" customWidth="1"/>
    <col min="15129" max="15129" width="4.6640625" customWidth="1"/>
    <col min="15130" max="15130" width="5.6640625" customWidth="1"/>
    <col min="15361" max="15361" width="2.33203125" customWidth="1"/>
    <col min="15362" max="15362" width="5.44140625" customWidth="1"/>
    <col min="15363" max="15363" width="3.6640625" customWidth="1"/>
    <col min="15364" max="15364" width="4.6640625" customWidth="1"/>
    <col min="15365" max="15365" width="5.6640625" customWidth="1"/>
    <col min="15366" max="15366" width="3.6640625" customWidth="1"/>
    <col min="15367" max="15367" width="4.6640625" customWidth="1"/>
    <col min="15368" max="15368" width="5.6640625" customWidth="1"/>
    <col min="15369" max="15369" width="3.6640625" customWidth="1"/>
    <col min="15370" max="15370" width="4.6640625" customWidth="1"/>
    <col min="15371" max="15371" width="5.6640625" customWidth="1"/>
    <col min="15372" max="15372" width="3.6640625" customWidth="1"/>
    <col min="15373" max="15373" width="4.6640625" customWidth="1"/>
    <col min="15374" max="15374" width="5.6640625" customWidth="1"/>
    <col min="15375" max="15375" width="3.6640625" customWidth="1"/>
    <col min="15376" max="15376" width="4.6640625" customWidth="1"/>
    <col min="15377" max="15377" width="5.6640625" customWidth="1"/>
    <col min="15378" max="15378" width="3.6640625" customWidth="1"/>
    <col min="15379" max="15379" width="4.6640625" customWidth="1"/>
    <col min="15380" max="15380" width="5.6640625" customWidth="1"/>
    <col min="15381" max="15381" width="3.6640625" customWidth="1"/>
    <col min="15382" max="15382" width="4.6640625" customWidth="1"/>
    <col min="15383" max="15383" width="5.6640625" customWidth="1"/>
    <col min="15384" max="15384" width="3.6640625" customWidth="1"/>
    <col min="15385" max="15385" width="4.6640625" customWidth="1"/>
    <col min="15386" max="15386" width="5.6640625" customWidth="1"/>
    <col min="15617" max="15617" width="2.33203125" customWidth="1"/>
    <col min="15618" max="15618" width="5.44140625" customWidth="1"/>
    <col min="15619" max="15619" width="3.6640625" customWidth="1"/>
    <col min="15620" max="15620" width="4.6640625" customWidth="1"/>
    <col min="15621" max="15621" width="5.6640625" customWidth="1"/>
    <col min="15622" max="15622" width="3.6640625" customWidth="1"/>
    <col min="15623" max="15623" width="4.6640625" customWidth="1"/>
    <col min="15624" max="15624" width="5.6640625" customWidth="1"/>
    <col min="15625" max="15625" width="3.6640625" customWidth="1"/>
    <col min="15626" max="15626" width="4.6640625" customWidth="1"/>
    <col min="15627" max="15627" width="5.6640625" customWidth="1"/>
    <col min="15628" max="15628" width="3.6640625" customWidth="1"/>
    <col min="15629" max="15629" width="4.6640625" customWidth="1"/>
    <col min="15630" max="15630" width="5.6640625" customWidth="1"/>
    <col min="15631" max="15631" width="3.6640625" customWidth="1"/>
    <col min="15632" max="15632" width="4.6640625" customWidth="1"/>
    <col min="15633" max="15633" width="5.6640625" customWidth="1"/>
    <col min="15634" max="15634" width="3.6640625" customWidth="1"/>
    <col min="15635" max="15635" width="4.6640625" customWidth="1"/>
    <col min="15636" max="15636" width="5.6640625" customWidth="1"/>
    <col min="15637" max="15637" width="3.6640625" customWidth="1"/>
    <col min="15638" max="15638" width="4.6640625" customWidth="1"/>
    <col min="15639" max="15639" width="5.6640625" customWidth="1"/>
    <col min="15640" max="15640" width="3.6640625" customWidth="1"/>
    <col min="15641" max="15641" width="4.6640625" customWidth="1"/>
    <col min="15642" max="15642" width="5.6640625" customWidth="1"/>
    <col min="15873" max="15873" width="2.33203125" customWidth="1"/>
    <col min="15874" max="15874" width="5.44140625" customWidth="1"/>
    <col min="15875" max="15875" width="3.6640625" customWidth="1"/>
    <col min="15876" max="15876" width="4.6640625" customWidth="1"/>
    <col min="15877" max="15877" width="5.6640625" customWidth="1"/>
    <col min="15878" max="15878" width="3.6640625" customWidth="1"/>
    <col min="15879" max="15879" width="4.6640625" customWidth="1"/>
    <col min="15880" max="15880" width="5.6640625" customWidth="1"/>
    <col min="15881" max="15881" width="3.6640625" customWidth="1"/>
    <col min="15882" max="15882" width="4.6640625" customWidth="1"/>
    <col min="15883" max="15883" width="5.6640625" customWidth="1"/>
    <col min="15884" max="15884" width="3.6640625" customWidth="1"/>
    <col min="15885" max="15885" width="4.6640625" customWidth="1"/>
    <col min="15886" max="15886" width="5.6640625" customWidth="1"/>
    <col min="15887" max="15887" width="3.6640625" customWidth="1"/>
    <col min="15888" max="15888" width="4.6640625" customWidth="1"/>
    <col min="15889" max="15889" width="5.6640625" customWidth="1"/>
    <col min="15890" max="15890" width="3.6640625" customWidth="1"/>
    <col min="15891" max="15891" width="4.6640625" customWidth="1"/>
    <col min="15892" max="15892" width="5.6640625" customWidth="1"/>
    <col min="15893" max="15893" width="3.6640625" customWidth="1"/>
    <col min="15894" max="15894" width="4.6640625" customWidth="1"/>
    <col min="15895" max="15895" width="5.6640625" customWidth="1"/>
    <col min="15896" max="15896" width="3.6640625" customWidth="1"/>
    <col min="15897" max="15897" width="4.6640625" customWidth="1"/>
    <col min="15898" max="15898" width="5.6640625" customWidth="1"/>
    <col min="16129" max="16129" width="2.33203125" customWidth="1"/>
    <col min="16130" max="16130" width="5.44140625" customWidth="1"/>
    <col min="16131" max="16131" width="3.6640625" customWidth="1"/>
    <col min="16132" max="16132" width="4.6640625" customWidth="1"/>
    <col min="16133" max="16133" width="5.6640625" customWidth="1"/>
    <col min="16134" max="16134" width="3.6640625" customWidth="1"/>
    <col min="16135" max="16135" width="4.6640625" customWidth="1"/>
    <col min="16136" max="16136" width="5.6640625" customWidth="1"/>
    <col min="16137" max="16137" width="3.6640625" customWidth="1"/>
    <col min="16138" max="16138" width="4.6640625" customWidth="1"/>
    <col min="16139" max="16139" width="5.6640625" customWidth="1"/>
    <col min="16140" max="16140" width="3.6640625" customWidth="1"/>
    <col min="16141" max="16141" width="4.6640625" customWidth="1"/>
    <col min="16142" max="16142" width="5.6640625" customWidth="1"/>
    <col min="16143" max="16143" width="3.6640625" customWidth="1"/>
    <col min="16144" max="16144" width="4.6640625" customWidth="1"/>
    <col min="16145" max="16145" width="5.6640625" customWidth="1"/>
    <col min="16146" max="16146" width="3.6640625" customWidth="1"/>
    <col min="16147" max="16147" width="4.6640625" customWidth="1"/>
    <col min="16148" max="16148" width="5.6640625" customWidth="1"/>
    <col min="16149" max="16149" width="3.6640625" customWidth="1"/>
    <col min="16150" max="16150" width="4.6640625" customWidth="1"/>
    <col min="16151" max="16151" width="5.6640625" customWidth="1"/>
    <col min="16152" max="16152" width="3.6640625" customWidth="1"/>
    <col min="16153" max="16153" width="4.6640625" customWidth="1"/>
    <col min="16154" max="16154" width="5.6640625" customWidth="1"/>
  </cols>
  <sheetData>
    <row r="1" spans="1:26">
      <c r="A1" s="43"/>
    </row>
    <row r="2" spans="1:26" s="9" customFormat="1" ht="45" customHeight="1" thickBot="1">
      <c r="A2" s="43"/>
      <c r="B2" s="10"/>
      <c r="C2" s="10"/>
      <c r="D2" s="10"/>
      <c r="E2" s="125" t="s">
        <v>45</v>
      </c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40" t="s">
        <v>20</v>
      </c>
      <c r="V2" s="40"/>
      <c r="W2" s="40"/>
      <c r="X2" s="40"/>
      <c r="Y2" s="40"/>
      <c r="Z2" s="40"/>
    </row>
    <row r="3" spans="1:26" s="9" customFormat="1" ht="14.25" thickTop="1">
      <c r="A3" s="43"/>
      <c r="B3" s="132" t="s">
        <v>42</v>
      </c>
      <c r="C3" s="132"/>
      <c r="D3" s="10"/>
      <c r="E3" s="72"/>
      <c r="F3" s="127" t="s">
        <v>46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72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6</v>
      </c>
      <c r="C5" s="2"/>
      <c r="D5" s="3" t="s">
        <v>7</v>
      </c>
      <c r="E5" s="4"/>
      <c r="F5" s="2"/>
      <c r="G5" s="3" t="s">
        <v>11</v>
      </c>
      <c r="H5" s="4"/>
      <c r="I5" s="2"/>
      <c r="J5" s="3" t="s">
        <v>0</v>
      </c>
      <c r="K5" s="4"/>
      <c r="L5" s="2"/>
      <c r="M5" s="3" t="s">
        <v>13</v>
      </c>
      <c r="N5" s="4"/>
      <c r="O5" s="2"/>
      <c r="P5" s="3" t="s">
        <v>1</v>
      </c>
      <c r="Q5" s="4"/>
      <c r="R5" s="2"/>
      <c r="S5" s="3" t="s">
        <v>2</v>
      </c>
      <c r="T5" s="4"/>
      <c r="U5" s="2"/>
      <c r="V5" s="3" t="s">
        <v>14</v>
      </c>
      <c r="W5" s="4"/>
      <c r="X5" s="2"/>
      <c r="Y5" s="3" t="s">
        <v>8</v>
      </c>
      <c r="Z5" s="4"/>
    </row>
    <row r="6" spans="1:26" ht="14.25" thickBot="1">
      <c r="B6" s="6" t="s">
        <v>21</v>
      </c>
      <c r="C6" s="5" t="s">
        <v>3</v>
      </c>
      <c r="D6" s="5" t="s">
        <v>9</v>
      </c>
      <c r="E6" s="5" t="s">
        <v>4</v>
      </c>
      <c r="F6" s="5" t="s">
        <v>3</v>
      </c>
      <c r="G6" s="5" t="s">
        <v>9</v>
      </c>
      <c r="H6" s="5" t="s">
        <v>4</v>
      </c>
      <c r="I6" s="5" t="s">
        <v>3</v>
      </c>
      <c r="J6" s="5" t="s">
        <v>9</v>
      </c>
      <c r="K6" s="5" t="s">
        <v>4</v>
      </c>
      <c r="L6" s="5" t="s">
        <v>3</v>
      </c>
      <c r="M6" s="5" t="s">
        <v>9</v>
      </c>
      <c r="N6" s="5" t="s">
        <v>4</v>
      </c>
      <c r="O6" s="5" t="s">
        <v>3</v>
      </c>
      <c r="P6" s="5" t="s">
        <v>9</v>
      </c>
      <c r="Q6" s="5" t="s">
        <v>4</v>
      </c>
      <c r="R6" s="5" t="s">
        <v>3</v>
      </c>
      <c r="S6" s="5" t="s">
        <v>9</v>
      </c>
      <c r="T6" s="5" t="s">
        <v>4</v>
      </c>
      <c r="U6" s="5" t="s">
        <v>3</v>
      </c>
      <c r="V6" s="5" t="s">
        <v>9</v>
      </c>
      <c r="W6" s="5" t="s">
        <v>4</v>
      </c>
      <c r="X6" s="5" t="s">
        <v>3</v>
      </c>
      <c r="Y6" s="5" t="s">
        <v>9</v>
      </c>
      <c r="Z6" s="5" t="s">
        <v>4</v>
      </c>
    </row>
    <row r="7" spans="1:26" s="55" customFormat="1" ht="13.5" customHeight="1" thickTop="1">
      <c r="A7" s="129">
        <v>2</v>
      </c>
      <c r="B7" s="13" t="s">
        <v>15</v>
      </c>
      <c r="C7" s="25" t="str">
        <f>[26]결승기록지!$C$11</f>
        <v>진수인</v>
      </c>
      <c r="D7" s="26" t="str">
        <f>[26]결승기록지!$E$11</f>
        <v>남한고</v>
      </c>
      <c r="E7" s="27" t="str">
        <f>[26]결승기록지!$F$11</f>
        <v>12.08</v>
      </c>
      <c r="F7" s="25" t="str">
        <f>[26]결승기록지!$C$12</f>
        <v>최지현</v>
      </c>
      <c r="G7" s="26" t="str">
        <f>[26]결승기록지!$E$12</f>
        <v>대전체육고</v>
      </c>
      <c r="H7" s="27" t="str">
        <f>[26]결승기록지!$F$12</f>
        <v>12.29</v>
      </c>
      <c r="I7" s="25" t="str">
        <f>[26]결승기록지!$C$13</f>
        <v>한예은</v>
      </c>
      <c r="J7" s="26" t="str">
        <f>[26]결승기록지!$E$13</f>
        <v>덕계고</v>
      </c>
      <c r="K7" s="27" t="str">
        <f>[26]결승기록지!$F$13</f>
        <v>12.31</v>
      </c>
      <c r="L7" s="25" t="str">
        <f>[26]결승기록지!$C$14</f>
        <v>강수연</v>
      </c>
      <c r="M7" s="26" t="str">
        <f>[26]결승기록지!$E$14</f>
        <v>서울체육고</v>
      </c>
      <c r="N7" s="27" t="str">
        <f>[26]결승기록지!$F$14</f>
        <v>12.48</v>
      </c>
      <c r="O7" s="25" t="str">
        <f>[26]결승기록지!$C$15</f>
        <v>방소형</v>
      </c>
      <c r="P7" s="26" t="str">
        <f>[26]결승기록지!$E$15</f>
        <v>경북체육고</v>
      </c>
      <c r="Q7" s="27" t="str">
        <f>[26]결승기록지!$F$15</f>
        <v>12.58</v>
      </c>
      <c r="R7" s="25" t="str">
        <f>[26]결승기록지!$C$16</f>
        <v>이수영</v>
      </c>
      <c r="S7" s="26" t="str">
        <f>[26]결승기록지!$E$16</f>
        <v>인천체육고</v>
      </c>
      <c r="T7" s="27" t="str">
        <f>[26]결승기록지!$F$16</f>
        <v>12.78</v>
      </c>
      <c r="U7" s="25"/>
      <c r="V7" s="26"/>
      <c r="W7" s="27"/>
      <c r="X7" s="25"/>
      <c r="Y7" s="26"/>
      <c r="Z7" s="27"/>
    </row>
    <row r="8" spans="1:26" s="55" customFormat="1" ht="13.5" customHeight="1">
      <c r="A8" s="129"/>
      <c r="B8" s="14" t="s">
        <v>5</v>
      </c>
      <c r="C8" s="32"/>
      <c r="D8" s="33" t="str">
        <f>[26]결승기록지!$G$8</f>
        <v>0.2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4"/>
    </row>
    <row r="9" spans="1:26" s="55" customFormat="1" ht="13.5" customHeight="1">
      <c r="A9" s="129">
        <v>3</v>
      </c>
      <c r="B9" s="15" t="s">
        <v>22</v>
      </c>
      <c r="C9" s="21" t="str">
        <f>[27]결승기록지!$C$11</f>
        <v>이수영</v>
      </c>
      <c r="D9" s="41" t="str">
        <f>[27]결승기록지!$E$11</f>
        <v>인천체육고</v>
      </c>
      <c r="E9" s="22" t="str">
        <f>[27]결승기록지!$F$11</f>
        <v>25.60</v>
      </c>
      <c r="F9" s="21" t="str">
        <f>[27]결승기록지!$C$12</f>
        <v>이채원</v>
      </c>
      <c r="G9" s="41" t="str">
        <f>[27]결승기록지!$E$12</f>
        <v>구로고</v>
      </c>
      <c r="H9" s="22" t="str">
        <f>[27]결승기록지!$F$12</f>
        <v>25.61</v>
      </c>
      <c r="I9" s="21" t="str">
        <f>[27]결승기록지!$C$13</f>
        <v>최지현</v>
      </c>
      <c r="J9" s="41" t="str">
        <f>[27]결승기록지!$E$13</f>
        <v>대전체육고</v>
      </c>
      <c r="K9" s="22" t="str">
        <f>[27]결승기록지!$F$13</f>
        <v>25.84</v>
      </c>
      <c r="L9" s="21" t="str">
        <f>[27]결승기록지!$C$14</f>
        <v>방소형</v>
      </c>
      <c r="M9" s="41" t="str">
        <f>[27]결승기록지!$E$14</f>
        <v>경북체육고</v>
      </c>
      <c r="N9" s="22" t="str">
        <f>[27]결승기록지!$F$14</f>
        <v>26.06</v>
      </c>
      <c r="O9" s="21" t="str">
        <f>[27]결승기록지!$C$15</f>
        <v>강수연</v>
      </c>
      <c r="P9" s="41" t="str">
        <f>[27]결승기록지!$E$15</f>
        <v>서울체육고</v>
      </c>
      <c r="Q9" s="22" t="str">
        <f>[27]결승기록지!$F$15</f>
        <v>26.56</v>
      </c>
      <c r="R9" s="21" t="str">
        <f>[27]결승기록지!$C$16</f>
        <v>강윤지</v>
      </c>
      <c r="S9" s="41" t="str">
        <f>[27]결승기록지!$E$16</f>
        <v>문산수억고</v>
      </c>
      <c r="T9" s="22" t="str">
        <f>[27]결승기록지!$F$16</f>
        <v>26.76</v>
      </c>
      <c r="U9" s="21" t="str">
        <f>[27]결승기록지!$C$17</f>
        <v>노연우</v>
      </c>
      <c r="V9" s="41" t="str">
        <f>[27]결승기록지!$E$17</f>
        <v>남한고</v>
      </c>
      <c r="W9" s="22" t="str">
        <f>[27]결승기록지!$F$17</f>
        <v>27.44</v>
      </c>
      <c r="X9" s="21" t="str">
        <f>[27]결승기록지!$C$18</f>
        <v>한초희</v>
      </c>
      <c r="Y9" s="41" t="str">
        <f>[27]결승기록지!$E$18</f>
        <v>충남체육고</v>
      </c>
      <c r="Z9" s="67" t="str">
        <f>[27]결승기록지!$F$18</f>
        <v>28.51</v>
      </c>
    </row>
    <row r="10" spans="1:26" s="55" customFormat="1" ht="13.5" customHeight="1">
      <c r="A10" s="129"/>
      <c r="B10" s="14" t="s">
        <v>5</v>
      </c>
      <c r="C10" s="32"/>
      <c r="D10" s="33" t="str">
        <f>[27]결승기록지!$G$8</f>
        <v>0.1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4"/>
    </row>
    <row r="11" spans="1:26" s="55" customFormat="1" ht="13.5" customHeight="1">
      <c r="A11" s="42">
        <v>1</v>
      </c>
      <c r="B11" s="16" t="s">
        <v>12</v>
      </c>
      <c r="C11" s="18" t="str">
        <f>[28]결승기록지!$C$11</f>
        <v>손한송</v>
      </c>
      <c r="D11" s="19" t="str">
        <f>[28]결승기록지!$E$11</f>
        <v>경남체육고</v>
      </c>
      <c r="E11" s="20" t="str">
        <f>[28]결승기록지!$F$11</f>
        <v>58.89</v>
      </c>
      <c r="F11" s="18" t="str">
        <f>[28]결승기록지!$C$12</f>
        <v>임하늘</v>
      </c>
      <c r="G11" s="19" t="str">
        <f>[28]결승기록지!$E$12</f>
        <v>덕계고</v>
      </c>
      <c r="H11" s="20" t="str">
        <f>[28]결승기록지!$F$12</f>
        <v>58.90</v>
      </c>
      <c r="I11" s="18" t="str">
        <f>[28]결승기록지!$C$13</f>
        <v>강민성</v>
      </c>
      <c r="J11" s="19" t="str">
        <f>[28]결승기록지!$E$13</f>
        <v>가평고</v>
      </c>
      <c r="K11" s="20" t="str">
        <f>[28]결승기록지!$F$13</f>
        <v>1:00.22</v>
      </c>
      <c r="L11" s="18" t="str">
        <f>[28]결승기록지!$C$14</f>
        <v>강민경</v>
      </c>
      <c r="M11" s="19" t="str">
        <f>[28]결승기록지!$E$14</f>
        <v>부산사대부설고</v>
      </c>
      <c r="N11" s="20" t="str">
        <f>[28]결승기록지!$F$14</f>
        <v>1:01.63</v>
      </c>
      <c r="O11" s="18" t="str">
        <f>[28]결승기록지!$C$15</f>
        <v>신지우</v>
      </c>
      <c r="P11" s="19" t="str">
        <f>[28]결승기록지!$E$15</f>
        <v>장항고</v>
      </c>
      <c r="Q11" s="20" t="str">
        <f>[28]결승기록지!$F$15</f>
        <v>1:02.58</v>
      </c>
      <c r="R11" s="18" t="str">
        <f>[28]결승기록지!$C$16</f>
        <v>한서진</v>
      </c>
      <c r="S11" s="19" t="str">
        <f>[28]결승기록지!$E$16</f>
        <v>덕계고</v>
      </c>
      <c r="T11" s="20" t="str">
        <f>[28]결승기록지!$F$16</f>
        <v>1:03.63</v>
      </c>
      <c r="U11" s="18"/>
      <c r="V11" s="19"/>
      <c r="W11" s="20"/>
      <c r="X11" s="18"/>
      <c r="Y11" s="19"/>
      <c r="Z11" s="20"/>
    </row>
    <row r="12" spans="1:26" s="55" customFormat="1" ht="13.5" customHeight="1">
      <c r="A12" s="42">
        <v>4</v>
      </c>
      <c r="B12" s="16" t="s">
        <v>19</v>
      </c>
      <c r="C12" s="18" t="str">
        <f>[29]결승기록지!$C$11</f>
        <v>금서영</v>
      </c>
      <c r="D12" s="19" t="str">
        <f>[29]결승기록지!$E$11</f>
        <v>대구체육고</v>
      </c>
      <c r="E12" s="20" t="str">
        <f>[29]결승기록지!$F$11</f>
        <v>2:21.89</v>
      </c>
      <c r="F12" s="18" t="str">
        <f>[29]결승기록지!$C$12</f>
        <v>이예은</v>
      </c>
      <c r="G12" s="19" t="str">
        <f>[29]결승기록지!$E$12</f>
        <v>서울신정고</v>
      </c>
      <c r="H12" s="20" t="str">
        <f>[29]결승기록지!$F$12</f>
        <v>2:23.27</v>
      </c>
      <c r="I12" s="18" t="str">
        <f>[29]결승기록지!$C$13</f>
        <v>송현서</v>
      </c>
      <c r="J12" s="19" t="str">
        <f>[29]결승기록지!$E$13</f>
        <v>대구체육고</v>
      </c>
      <c r="K12" s="20" t="str">
        <f>[29]결승기록지!$F$13</f>
        <v>2:24.87</v>
      </c>
      <c r="L12" s="18" t="str">
        <f>[29]결승기록지!$C$14</f>
        <v>신지연</v>
      </c>
      <c r="M12" s="19" t="str">
        <f>[29]결승기록지!$E$14</f>
        <v>김천한일여자고</v>
      </c>
      <c r="N12" s="20" t="str">
        <f>[29]결승기록지!$F$14</f>
        <v>2:25.87</v>
      </c>
      <c r="O12" s="18" t="str">
        <f>[29]결승기록지!$C$15</f>
        <v>김윤슬</v>
      </c>
      <c r="P12" s="19" t="str">
        <f>[29]결승기록지!$E$15</f>
        <v>충북체육고</v>
      </c>
      <c r="Q12" s="20" t="str">
        <f>[29]결승기록지!$F$15</f>
        <v>2:28.64</v>
      </c>
      <c r="R12" s="18" t="str">
        <f>[29]결승기록지!$C$16</f>
        <v>김채아</v>
      </c>
      <c r="S12" s="19" t="str">
        <f>[29]결승기록지!$E$16</f>
        <v>광주중앙고</v>
      </c>
      <c r="T12" s="20" t="str">
        <f>[29]결승기록지!$F$16</f>
        <v>2:29.11</v>
      </c>
      <c r="U12" s="18" t="str">
        <f>[29]결승기록지!$C$17</f>
        <v>김세영</v>
      </c>
      <c r="V12" s="19" t="str">
        <f>[29]결승기록지!$E$17</f>
        <v>남한고</v>
      </c>
      <c r="W12" s="20" t="str">
        <f>[29]결승기록지!$F$17</f>
        <v>2:30.15</v>
      </c>
      <c r="X12" s="18" t="str">
        <f>[29]결승기록지!$C$18</f>
        <v>박다혜</v>
      </c>
      <c r="Y12" s="19" t="str">
        <f>[29]결승기록지!$E$18</f>
        <v>충북체육고</v>
      </c>
      <c r="Z12" s="20" t="str">
        <f>[29]결승기록지!$F$18</f>
        <v>2:35.18</v>
      </c>
    </row>
    <row r="13" spans="1:26" s="55" customFormat="1" ht="13.5" customHeight="1">
      <c r="A13" s="56">
        <v>2</v>
      </c>
      <c r="B13" s="16" t="s">
        <v>25</v>
      </c>
      <c r="C13" s="18" t="str">
        <f>[30]결승기록지!$C$11</f>
        <v>신예진</v>
      </c>
      <c r="D13" s="19" t="str">
        <f>[30]결승기록지!$E$11</f>
        <v>서울신정고</v>
      </c>
      <c r="E13" s="20" t="str">
        <f>[30]결승기록지!$F$11</f>
        <v>4:39.98</v>
      </c>
      <c r="F13" s="18" t="str">
        <f>[30]결승기록지!$C$12</f>
        <v>이지연</v>
      </c>
      <c r="G13" s="19" t="str">
        <f>[30]결승기록지!$E$12</f>
        <v>충북체육고</v>
      </c>
      <c r="H13" s="20" t="str">
        <f>[30]결승기록지!$F$12</f>
        <v>4:48.16</v>
      </c>
      <c r="I13" s="18" t="str">
        <f>[30]결승기록지!$C$13</f>
        <v>이채린</v>
      </c>
      <c r="J13" s="19" t="str">
        <f>[30]결승기록지!$E$13</f>
        <v>서울신정고</v>
      </c>
      <c r="K13" s="20" t="str">
        <f>[30]결승기록지!$F$13</f>
        <v>4:51.74</v>
      </c>
      <c r="L13" s="18" t="str">
        <f>[30]결승기록지!$C$14</f>
        <v>김휘경</v>
      </c>
      <c r="M13" s="19" t="str">
        <f>[30]결승기록지!$E$14</f>
        <v>서울신정고</v>
      </c>
      <c r="N13" s="20" t="str">
        <f>[30]결승기록지!$F$14</f>
        <v>4:53.36</v>
      </c>
      <c r="O13" s="18" t="str">
        <f>[30]결승기록지!$C$15</f>
        <v>서수민</v>
      </c>
      <c r="P13" s="19" t="str">
        <f>[30]결승기록지!$E$15</f>
        <v>김천한일여자고</v>
      </c>
      <c r="Q13" s="20" t="str">
        <f>[30]결승기록지!$F$15</f>
        <v>4:58.23</v>
      </c>
      <c r="R13" s="18" t="str">
        <f>[30]결승기록지!$C$16</f>
        <v>금서영</v>
      </c>
      <c r="S13" s="19" t="str">
        <f>[30]결승기록지!$E$16</f>
        <v>대구체육고</v>
      </c>
      <c r="T13" s="20" t="str">
        <f>[30]결승기록지!$F$16</f>
        <v>5:01.76</v>
      </c>
      <c r="U13" s="18" t="str">
        <f>[30]결승기록지!$C$17</f>
        <v>김나경</v>
      </c>
      <c r="V13" s="19" t="str">
        <f>[30]결승기록지!$E$17</f>
        <v>서울신정고</v>
      </c>
      <c r="W13" s="20" t="str">
        <f>[30]결승기록지!$F$17</f>
        <v>5:04.59</v>
      </c>
      <c r="X13" s="18" t="str">
        <f>[30]결승기록지!$C$18</f>
        <v>홍해인</v>
      </c>
      <c r="Y13" s="19" t="str">
        <f>[30]결승기록지!$E$18</f>
        <v>천안쌍용고</v>
      </c>
      <c r="Z13" s="20" t="str">
        <f>[30]결승기록지!$F$18</f>
        <v>5:07.20</v>
      </c>
    </row>
    <row r="14" spans="1:26" s="55" customFormat="1" ht="13.5" customHeight="1">
      <c r="A14" s="42">
        <v>1</v>
      </c>
      <c r="B14" s="16" t="s">
        <v>26</v>
      </c>
      <c r="C14" s="18" t="str">
        <f>[31]결승기록지!$C$11</f>
        <v>박혜민</v>
      </c>
      <c r="D14" s="19" t="str">
        <f>[31]결승기록지!$E$11</f>
        <v>경북체육고</v>
      </c>
      <c r="E14" s="20" t="str">
        <f>[31]결승기록지!$F$11</f>
        <v>18:37.17</v>
      </c>
      <c r="F14" s="18" t="str">
        <f>[31]결승기록지!$C$12</f>
        <v>이지연</v>
      </c>
      <c r="G14" s="19" t="str">
        <f>[31]결승기록지!$E$12</f>
        <v>충북체육고</v>
      </c>
      <c r="H14" s="20" t="str">
        <f>[31]결승기록지!$F$12</f>
        <v>18:42.49</v>
      </c>
      <c r="I14" s="18" t="str">
        <f>[31]결승기록지!$C$13</f>
        <v>송채린</v>
      </c>
      <c r="J14" s="19" t="str">
        <f>[31]결승기록지!$E$13</f>
        <v>구로고</v>
      </c>
      <c r="K14" s="20" t="str">
        <f>[31]결승기록지!$F$13</f>
        <v>19:07.28</v>
      </c>
      <c r="L14" s="18" t="str">
        <f>[31]결승기록지!$C$14</f>
        <v>이채린</v>
      </c>
      <c r="M14" s="19" t="str">
        <f>[31]결승기록지!$E$14</f>
        <v>서울신정고</v>
      </c>
      <c r="N14" s="20" t="str">
        <f>[31]결승기록지!$F$14</f>
        <v>19:17.21</v>
      </c>
      <c r="O14" s="18" t="str">
        <f>[31]결승기록지!$C$15</f>
        <v>박다해</v>
      </c>
      <c r="P14" s="19" t="str">
        <f>[31]결승기록지!$E$15</f>
        <v>구로고</v>
      </c>
      <c r="Q14" s="20" t="str">
        <f>[31]결승기록지!$F$15</f>
        <v>20:28.53</v>
      </c>
      <c r="R14" s="18" t="str">
        <f>[31]결승기록지!$C$16</f>
        <v>이소희</v>
      </c>
      <c r="S14" s="19" t="str">
        <f>[31]결승기록지!$E$16</f>
        <v>경북체육고</v>
      </c>
      <c r="T14" s="20" t="str">
        <f>[31]결승기록지!$F$16</f>
        <v>20:34.44</v>
      </c>
      <c r="U14" s="18" t="str">
        <f>[31]결승기록지!$C$17</f>
        <v>최서영</v>
      </c>
      <c r="V14" s="19" t="str">
        <f>[31]결승기록지!$E$17</f>
        <v>대전체육고</v>
      </c>
      <c r="W14" s="20" t="str">
        <f>[31]결승기록지!$F$17</f>
        <v>20:56.18</v>
      </c>
      <c r="X14" s="18" t="str">
        <f>[31]결승기록지!$C$18</f>
        <v>이한별</v>
      </c>
      <c r="Y14" s="19" t="str">
        <f>[31]결승기록지!$E$18</f>
        <v>충남체육고</v>
      </c>
      <c r="Z14" s="20" t="str">
        <f>[31]결승기록지!$F$18</f>
        <v>21:53.59</v>
      </c>
    </row>
    <row r="15" spans="1:26" s="55" customFormat="1" ht="13.5" customHeight="1">
      <c r="A15" s="129">
        <v>5</v>
      </c>
      <c r="B15" s="15" t="s">
        <v>16</v>
      </c>
      <c r="C15" s="21" t="str">
        <f>[32]결승기록지!$C$11</f>
        <v>박지영</v>
      </c>
      <c r="D15" s="22" t="str">
        <f>[32]결승기록지!$E$11</f>
        <v>경북체육고</v>
      </c>
      <c r="E15" s="23" t="str">
        <f>[32]결승기록지!$F$11</f>
        <v>15.02</v>
      </c>
      <c r="F15" s="21" t="str">
        <f>[32]결승기록지!$C$12</f>
        <v>김가은</v>
      </c>
      <c r="G15" s="22" t="str">
        <f>[32]결승기록지!$E$12</f>
        <v>남녕고</v>
      </c>
      <c r="H15" s="23" t="str">
        <f>[32]결승기록지!$F$12</f>
        <v>15.17</v>
      </c>
      <c r="I15" s="21" t="str">
        <f>[32]결승기록지!$C$13</f>
        <v>여채빈</v>
      </c>
      <c r="J15" s="22" t="str">
        <f>[32]결승기록지!$E$13</f>
        <v>서울체육고</v>
      </c>
      <c r="K15" s="23" t="str">
        <f>[32]결승기록지!$F$13</f>
        <v>15.34</v>
      </c>
      <c r="L15" s="21" t="str">
        <f>[32]결승기록지!$C$14</f>
        <v>이주원</v>
      </c>
      <c r="M15" s="22" t="str">
        <f>[32]결승기록지!$E$14</f>
        <v>경북체육고</v>
      </c>
      <c r="N15" s="23" t="str">
        <f>[32]결승기록지!$F$14</f>
        <v>15.59</v>
      </c>
      <c r="O15" s="21" t="str">
        <f>[32]결승기록지!$C$15</f>
        <v>김수지</v>
      </c>
      <c r="P15" s="22" t="str">
        <f>[32]결승기록지!$E$15</f>
        <v>경북체육고</v>
      </c>
      <c r="Q15" s="23" t="str">
        <f>[32]결승기록지!$F$15</f>
        <v>16.04</v>
      </c>
      <c r="R15" s="21"/>
      <c r="S15" s="22"/>
      <c r="T15" s="23"/>
      <c r="U15" s="21"/>
      <c r="V15" s="22"/>
      <c r="W15" s="23"/>
      <c r="X15" s="21"/>
      <c r="Y15" s="22"/>
      <c r="Z15" s="23"/>
    </row>
    <row r="16" spans="1:26" s="55" customFormat="1" ht="13.5" customHeight="1">
      <c r="A16" s="129"/>
      <c r="B16" s="14" t="s">
        <v>5</v>
      </c>
      <c r="C16" s="32"/>
      <c r="D16" s="33" t="str">
        <f>[32]결승기록지!$G$8</f>
        <v>0.5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4"/>
    </row>
    <row r="17" spans="1:26" s="55" customFormat="1" ht="13.5" customHeight="1">
      <c r="A17" s="42">
        <v>3</v>
      </c>
      <c r="B17" s="16" t="s">
        <v>28</v>
      </c>
      <c r="C17" s="18" t="str">
        <f>[33]결승기록지!$C$11</f>
        <v>안나겸</v>
      </c>
      <c r="D17" s="19" t="str">
        <f>[33]결승기록지!$E$11</f>
        <v>포항이동고</v>
      </c>
      <c r="E17" s="20" t="str">
        <f>[33]결승기록지!$F$11</f>
        <v>1:05.18</v>
      </c>
      <c r="F17" s="18" t="str">
        <f>[33]결승기록지!$C$12</f>
        <v>임하늘</v>
      </c>
      <c r="G17" s="19" t="str">
        <f>[33]결승기록지!$E$12</f>
        <v>덕계고</v>
      </c>
      <c r="H17" s="20" t="str">
        <f>[33]결승기록지!$F$12</f>
        <v>1:05.71</v>
      </c>
      <c r="I17" s="18" t="str">
        <f>[33]결승기록지!$C$13</f>
        <v>강민경</v>
      </c>
      <c r="J17" s="19" t="str">
        <f>[33]결승기록지!$E$13</f>
        <v>부산사대부설고</v>
      </c>
      <c r="K17" s="20" t="str">
        <f>[33]결승기록지!$F$13</f>
        <v>1:08.01</v>
      </c>
      <c r="L17" s="18" t="str">
        <f>[33]결승기록지!$C$14</f>
        <v>노규림</v>
      </c>
      <c r="M17" s="19" t="str">
        <f>[33]결승기록지!$E$14</f>
        <v>경북체육고</v>
      </c>
      <c r="N17" s="20" t="str">
        <f>[33]결승기록지!$F$14</f>
        <v>1:09.38</v>
      </c>
      <c r="O17" s="18" t="str">
        <f>[33]결승기록지!$C$15</f>
        <v>반지원</v>
      </c>
      <c r="P17" s="19" t="str">
        <f>[33]결승기록지!$E$15</f>
        <v>부산체육고</v>
      </c>
      <c r="Q17" s="20" t="str">
        <f>[33]결승기록지!$F$15</f>
        <v>1:22.76</v>
      </c>
      <c r="R17" s="18"/>
      <c r="S17" s="19"/>
      <c r="T17" s="20"/>
      <c r="U17" s="18"/>
      <c r="V17" s="19"/>
      <c r="W17" s="20"/>
      <c r="X17" s="18"/>
      <c r="Y17" s="19"/>
      <c r="Z17" s="20"/>
    </row>
    <row r="18" spans="1:26" s="55" customFormat="1" ht="13.5" customHeight="1">
      <c r="A18" s="42">
        <v>4</v>
      </c>
      <c r="B18" s="16" t="s">
        <v>29</v>
      </c>
      <c r="C18" s="18" t="str">
        <f>[34]결승기록지!$C$11</f>
        <v>홍해인</v>
      </c>
      <c r="D18" s="19" t="str">
        <f>[34]결승기록지!$E$11</f>
        <v>천안쌍용고</v>
      </c>
      <c r="E18" s="57" t="str">
        <f>[34]결승기록지!$F$11</f>
        <v>12:09.68</v>
      </c>
      <c r="F18" s="18" t="str">
        <f>[34]결승기록지!$C$12</f>
        <v>박은서</v>
      </c>
      <c r="G18" s="19" t="str">
        <f>[34]결승기록지!$E$12</f>
        <v>인천체육고</v>
      </c>
      <c r="H18" s="57" t="str">
        <f>[34]결승기록지!$F$12</f>
        <v>12:22.98</v>
      </c>
      <c r="I18" s="18" t="str">
        <f>[34]결승기록지!$C$13</f>
        <v>김유림</v>
      </c>
      <c r="J18" s="19" t="str">
        <f>[34]결승기록지!$E$13</f>
        <v>속초여자고</v>
      </c>
      <c r="K18" s="57" t="str">
        <f>[34]결승기록지!$F$13</f>
        <v>12:48.75</v>
      </c>
      <c r="L18" s="18" t="str">
        <f>[34]결승기록지!$C$14</f>
        <v>양소은</v>
      </c>
      <c r="M18" s="19" t="str">
        <f>[34]결승기록지!$E$14</f>
        <v>김천한일여자고</v>
      </c>
      <c r="N18" s="57" t="str">
        <f>[34]결승기록지!$F$14</f>
        <v>13:04.66</v>
      </c>
      <c r="O18" s="18" t="str">
        <f>[34]결승기록지!$C$15</f>
        <v>최서영</v>
      </c>
      <c r="P18" s="19" t="str">
        <f>[34]결승기록지!$E$15</f>
        <v>대전체육고</v>
      </c>
      <c r="Q18" s="57" t="str">
        <f>[34]결승기록지!$F$15</f>
        <v>13:13.39</v>
      </c>
      <c r="R18" s="18"/>
      <c r="S18" s="19"/>
      <c r="T18" s="57"/>
      <c r="U18" s="18"/>
      <c r="V18" s="19"/>
      <c r="W18" s="57"/>
      <c r="X18" s="18"/>
      <c r="Y18" s="19"/>
      <c r="Z18" s="57"/>
    </row>
    <row r="19" spans="1:26" s="55" customFormat="1" ht="13.5" customHeight="1">
      <c r="A19" s="42">
        <v>3</v>
      </c>
      <c r="B19" s="16" t="s">
        <v>43</v>
      </c>
      <c r="C19" s="18" t="str">
        <f>[35]결승기록지!$C$11</f>
        <v>박진희</v>
      </c>
      <c r="D19" s="19" t="str">
        <f>[35]결승기록지!$E$11</f>
        <v>충남체육고</v>
      </c>
      <c r="E19" s="20" t="str">
        <f>[35]결승기록지!$F$11</f>
        <v>26:16.26</v>
      </c>
      <c r="F19" s="18" t="str">
        <f>[35]결승기록지!$C$12</f>
        <v>박소희</v>
      </c>
      <c r="G19" s="19" t="str">
        <f>[35]결승기록지!$E$12</f>
        <v>전남체육고</v>
      </c>
      <c r="H19" s="20" t="str">
        <f>[35]결승기록지!$F$12</f>
        <v>27:21.43</v>
      </c>
      <c r="I19" s="18" t="str">
        <f>[35]결승기록지!$C$13</f>
        <v>임예린</v>
      </c>
      <c r="J19" s="19" t="str">
        <f>[35]결승기록지!$E$13</f>
        <v>충남체육고</v>
      </c>
      <c r="K19" s="20" t="str">
        <f>[35]결승기록지!$F$13</f>
        <v>28:07.97</v>
      </c>
      <c r="L19" s="18" t="str">
        <f>[35]결승기록지!$C$14</f>
        <v>반지우</v>
      </c>
      <c r="M19" s="19" t="str">
        <f>[35]결승기록지!$E$14</f>
        <v>부산체육고</v>
      </c>
      <c r="N19" s="20" t="str">
        <f>[35]결승기록지!$F$14</f>
        <v>29:12.89</v>
      </c>
      <c r="O19" s="18" t="str">
        <f>[35]결승기록지!$C$15</f>
        <v>이예서</v>
      </c>
      <c r="P19" s="19" t="str">
        <f>[35]결승기록지!$E$15</f>
        <v>충남체육고</v>
      </c>
      <c r="Q19" s="20" t="str">
        <f>[35]결승기록지!$F$15</f>
        <v>29:35.01</v>
      </c>
      <c r="R19" s="18"/>
      <c r="S19" s="19"/>
      <c r="T19" s="20"/>
      <c r="U19" s="18"/>
      <c r="V19" s="19"/>
      <c r="W19" s="20"/>
      <c r="X19" s="18"/>
      <c r="Y19" s="19"/>
      <c r="Z19" s="20"/>
    </row>
    <row r="20" spans="1:26" s="37" customFormat="1" ht="13.5" customHeight="1">
      <c r="A20" s="129">
        <v>4</v>
      </c>
      <c r="B20" s="15" t="s">
        <v>17</v>
      </c>
      <c r="C20" s="21"/>
      <c r="D20" s="22" t="str">
        <f>[36]결승기록지!$E$11</f>
        <v>경북체육고</v>
      </c>
      <c r="E20" s="23" t="str">
        <f>[36]결승기록지!$F$11</f>
        <v>48.48</v>
      </c>
      <c r="F20" s="21"/>
      <c r="G20" s="22" t="str">
        <f>[36]결승기록지!$E$12</f>
        <v>덕계고</v>
      </c>
      <c r="H20" s="23" t="str">
        <f>[36]결승기록지!$F$12</f>
        <v>48.69</v>
      </c>
      <c r="I20" s="21"/>
      <c r="J20" s="22" t="str">
        <f>[36]결승기록지!$E$13</f>
        <v>서울체육고</v>
      </c>
      <c r="K20" s="23" t="str">
        <f>[36]결승기록지!$F$13</f>
        <v>51.16</v>
      </c>
      <c r="L20" s="21"/>
      <c r="M20" s="22"/>
      <c r="N20" s="23"/>
      <c r="O20" s="21"/>
      <c r="P20" s="22"/>
      <c r="Q20" s="23"/>
      <c r="R20" s="21"/>
      <c r="S20" s="22"/>
      <c r="T20" s="23"/>
      <c r="U20" s="21"/>
      <c r="V20" s="22"/>
      <c r="W20" s="23"/>
      <c r="X20" s="21"/>
      <c r="Y20" s="22"/>
      <c r="Z20" s="23"/>
    </row>
    <row r="21" spans="1:26" s="37" customFormat="1" ht="13.5" customHeight="1">
      <c r="A21" s="129"/>
      <c r="B21" s="14"/>
      <c r="C21" s="116" t="str">
        <f>[36]결승기록지!$C$11</f>
        <v>방소형 최지현 최윤채 박지영</v>
      </c>
      <c r="D21" s="117"/>
      <c r="E21" s="118"/>
      <c r="F21" s="116" t="str">
        <f>[36]결승기록지!$C$12</f>
        <v>최윤희 한예은 임하늘 최윤경</v>
      </c>
      <c r="G21" s="117"/>
      <c r="H21" s="118"/>
      <c r="I21" s="116" t="str">
        <f>[36]결승기록지!$C$13</f>
        <v>강수연 오주아 이 홍 여채빈</v>
      </c>
      <c r="J21" s="117"/>
      <c r="K21" s="118"/>
      <c r="L21" s="116"/>
      <c r="M21" s="117"/>
      <c r="N21" s="118"/>
      <c r="O21" s="116"/>
      <c r="P21" s="117"/>
      <c r="Q21" s="118"/>
      <c r="R21" s="116"/>
      <c r="S21" s="117"/>
      <c r="T21" s="118"/>
      <c r="U21" s="116"/>
      <c r="V21" s="117"/>
      <c r="W21" s="118"/>
      <c r="X21" s="116"/>
      <c r="Y21" s="117"/>
      <c r="Z21" s="118"/>
    </row>
    <row r="22" spans="1:26" s="55" customFormat="1" ht="13.5" customHeight="1">
      <c r="A22" s="129">
        <v>5</v>
      </c>
      <c r="B22" s="15" t="s">
        <v>30</v>
      </c>
      <c r="C22" s="21"/>
      <c r="D22" s="22" t="str">
        <f>[37]결승기록지!$E$11</f>
        <v>서울체육고</v>
      </c>
      <c r="E22" s="23" t="str">
        <f>[37]결승기록지!$F$11</f>
        <v>4:08.68</v>
      </c>
      <c r="F22" s="21"/>
      <c r="G22" s="22" t="str">
        <f>[37]결승기록지!$E$12</f>
        <v>속초여자고</v>
      </c>
      <c r="H22" s="23" t="str">
        <f>[37]결승기록지!$F$12</f>
        <v>4:26.16</v>
      </c>
      <c r="I22" s="21"/>
      <c r="J22" s="22" t="str">
        <f>[37]결승기록지!$E$13</f>
        <v>김천한일여자고</v>
      </c>
      <c r="K22" s="23" t="str">
        <f>[37]결승기록지!$F$13</f>
        <v>4:28.34</v>
      </c>
      <c r="L22" s="21"/>
      <c r="M22" s="22"/>
      <c r="N22" s="23"/>
      <c r="O22" s="21"/>
      <c r="P22" s="22"/>
      <c r="Q22" s="23"/>
      <c r="R22" s="21"/>
      <c r="S22" s="22"/>
      <c r="T22" s="23"/>
      <c r="U22" s="21"/>
      <c r="V22" s="22"/>
      <c r="W22" s="23"/>
      <c r="X22" s="21"/>
      <c r="Y22" s="22"/>
      <c r="Z22" s="23"/>
    </row>
    <row r="23" spans="1:26" s="55" customFormat="1" ht="13.5" customHeight="1">
      <c r="A23" s="129"/>
      <c r="B23" s="14"/>
      <c r="C23" s="116" t="str">
        <f>[37]결승기록지!$C$11</f>
        <v>이재원 오주아 강수연 여채빈</v>
      </c>
      <c r="D23" s="117"/>
      <c r="E23" s="118"/>
      <c r="F23" s="116" t="str">
        <f>[37]결승기록지!$C$12</f>
        <v>박리우 노지영 김유림 박우림</v>
      </c>
      <c r="G23" s="117"/>
      <c r="H23" s="118"/>
      <c r="I23" s="116" t="str">
        <f>[37]결승기록지!$C$13</f>
        <v>신지연 서수민 박수빈 양소은</v>
      </c>
      <c r="J23" s="117"/>
      <c r="K23" s="118"/>
      <c r="L23" s="116"/>
      <c r="M23" s="117"/>
      <c r="N23" s="118"/>
      <c r="O23" s="116"/>
      <c r="P23" s="117"/>
      <c r="Q23" s="118"/>
      <c r="R23" s="116"/>
      <c r="S23" s="117"/>
      <c r="T23" s="118"/>
      <c r="U23" s="116"/>
      <c r="V23" s="117"/>
      <c r="W23" s="118"/>
      <c r="X23" s="116"/>
      <c r="Y23" s="117"/>
      <c r="Z23" s="118"/>
    </row>
    <row r="24" spans="1:26" s="55" customFormat="1" ht="13.5" customHeight="1">
      <c r="A24" s="59">
        <v>4</v>
      </c>
      <c r="B24" s="15" t="s">
        <v>10</v>
      </c>
      <c r="C24" s="21" t="str">
        <f>[38]높이!$C$11</f>
        <v>안소연</v>
      </c>
      <c r="D24" s="22" t="str">
        <f>[38]높이!$E$11</f>
        <v>충북체육고</v>
      </c>
      <c r="E24" s="23" t="str">
        <f>[38]높이!$F$11</f>
        <v>1.60</v>
      </c>
      <c r="F24" s="21" t="str">
        <f>[38]높이!$C$12</f>
        <v>고은정</v>
      </c>
      <c r="G24" s="22" t="str">
        <f>[38]높이!$E$12</f>
        <v>광주체육고</v>
      </c>
      <c r="H24" s="23" t="str">
        <f>[38]높이!$F$12</f>
        <v>1.60</v>
      </c>
      <c r="I24" s="21" t="str">
        <f>[38]높이!$C$13</f>
        <v>정해윤</v>
      </c>
      <c r="J24" s="22" t="str">
        <f>[38]높이!$E$13</f>
        <v>경북체육고</v>
      </c>
      <c r="K24" s="23" t="str">
        <f>[38]높이!$F$13</f>
        <v>1.60</v>
      </c>
      <c r="L24" s="21" t="str">
        <f>[38]높이!$C$14</f>
        <v>송해빈</v>
      </c>
      <c r="M24" s="22" t="str">
        <f>[38]높이!$E$14</f>
        <v>전남체육고</v>
      </c>
      <c r="N24" s="23" t="str">
        <f>[38]높이!$F$14</f>
        <v>1.50</v>
      </c>
      <c r="O24" s="21"/>
      <c r="P24" s="22"/>
      <c r="Q24" s="23"/>
      <c r="R24" s="21"/>
      <c r="S24" s="22"/>
      <c r="T24" s="23"/>
      <c r="U24" s="21"/>
      <c r="V24" s="22"/>
      <c r="W24" s="23"/>
      <c r="X24" s="21"/>
      <c r="Y24" s="22"/>
      <c r="Z24" s="23"/>
    </row>
    <row r="25" spans="1:26" s="55" customFormat="1" ht="13.5" customHeight="1">
      <c r="A25" s="42">
        <v>1</v>
      </c>
      <c r="B25" s="16" t="s">
        <v>31</v>
      </c>
      <c r="C25" s="18" t="str">
        <f>[38]장대!$C$11</f>
        <v>윤예린</v>
      </c>
      <c r="D25" s="19" t="str">
        <f>[38]장대!$E$11</f>
        <v>부산체육고</v>
      </c>
      <c r="E25" s="50" t="str">
        <f>[38]장대!$F$11</f>
        <v>3.20</v>
      </c>
      <c r="F25" s="18" t="str">
        <f>[38]장대!$C$12</f>
        <v>이슬기</v>
      </c>
      <c r="G25" s="19" t="str">
        <f>[38]장대!$E$12</f>
        <v>신명고</v>
      </c>
      <c r="H25" s="50" t="str">
        <f>[38]장대!$F$12</f>
        <v>2.40</v>
      </c>
      <c r="I25" s="18"/>
      <c r="J25" s="19"/>
      <c r="K25" s="50"/>
      <c r="L25" s="18"/>
      <c r="M25" s="19"/>
      <c r="N25" s="50"/>
      <c r="O25" s="18"/>
      <c r="P25" s="19"/>
      <c r="Q25" s="50"/>
      <c r="R25" s="18"/>
      <c r="S25" s="19"/>
      <c r="T25" s="20"/>
      <c r="U25" s="18"/>
      <c r="V25" s="19"/>
      <c r="W25" s="20"/>
      <c r="X25" s="18"/>
      <c r="Y25" s="19"/>
      <c r="Z25" s="20"/>
    </row>
    <row r="26" spans="1:26" s="55" customFormat="1" ht="13.5" customHeight="1">
      <c r="A26" s="129">
        <v>2</v>
      </c>
      <c r="B26" s="15" t="s">
        <v>18</v>
      </c>
      <c r="C26" s="21" t="str">
        <f>[38]멀리!$C$11</f>
        <v>오소희</v>
      </c>
      <c r="D26" s="22" t="str">
        <f>[38]멀리!$E$11</f>
        <v>인천체육고</v>
      </c>
      <c r="E26" s="23">
        <f>[38]멀리!$F$11</f>
        <v>5.47</v>
      </c>
      <c r="F26" s="21" t="str">
        <f>[38]멀리!$C$12</f>
        <v>박강빈</v>
      </c>
      <c r="G26" s="22" t="str">
        <f>[38]멀리!$E$12</f>
        <v>광주체육고</v>
      </c>
      <c r="H26" s="23">
        <f>[38]멀리!$F$12</f>
        <v>5.12</v>
      </c>
      <c r="I26" s="21" t="str">
        <f>[38]멀리!$C$13</f>
        <v>이소현</v>
      </c>
      <c r="J26" s="22" t="str">
        <f>[38]멀리!$E$13</f>
        <v>문산수억고</v>
      </c>
      <c r="K26" s="23">
        <f>[38]멀리!$F$13</f>
        <v>5.1100000000000003</v>
      </c>
      <c r="L26" s="21" t="str">
        <f>[38]멀리!$C$14</f>
        <v>허정인</v>
      </c>
      <c r="M26" s="22" t="str">
        <f>[38]멀리!$E$14</f>
        <v>광주체육고</v>
      </c>
      <c r="N26" s="23">
        <f>[38]멀리!$F$14</f>
        <v>4.97</v>
      </c>
      <c r="O26" s="21" t="str">
        <f>[38]멀리!$C$15</f>
        <v>허승채</v>
      </c>
      <c r="P26" s="22" t="str">
        <f>[38]멀리!$E$15</f>
        <v>인천체육고</v>
      </c>
      <c r="Q26" s="23">
        <f>[38]멀리!$F$15</f>
        <v>4.45</v>
      </c>
      <c r="R26" s="21" t="str">
        <f>[38]멀리!$C$16</f>
        <v>이슬기</v>
      </c>
      <c r="S26" s="22" t="str">
        <f>[38]멀리!$E$16</f>
        <v>신명고</v>
      </c>
      <c r="T26" s="23">
        <f>[38]멀리!$F$16</f>
        <v>4.26</v>
      </c>
      <c r="U26" s="21"/>
      <c r="V26" s="22"/>
      <c r="W26" s="23"/>
      <c r="X26" s="21"/>
      <c r="Y26" s="22"/>
      <c r="Z26" s="23"/>
    </row>
    <row r="27" spans="1:26" s="55" customFormat="1" ht="13.5" customHeight="1">
      <c r="A27" s="129"/>
      <c r="B27" s="14" t="s">
        <v>5</v>
      </c>
      <c r="C27" s="32"/>
      <c r="D27" s="33" t="str">
        <f>[38]멀리!$G$11</f>
        <v>-0.4</v>
      </c>
      <c r="E27" s="34"/>
      <c r="F27" s="32"/>
      <c r="G27" s="33" t="str">
        <f>[38]멀리!$G$12</f>
        <v>-0.1</v>
      </c>
      <c r="H27" s="34"/>
      <c r="I27" s="32"/>
      <c r="J27" s="33" t="str">
        <f>[38]멀리!$G$13</f>
        <v>-0.5</v>
      </c>
      <c r="K27" s="34"/>
      <c r="L27" s="32"/>
      <c r="M27" s="33" t="str">
        <f>[38]멀리!$G$14</f>
        <v>0.4</v>
      </c>
      <c r="N27" s="34"/>
      <c r="O27" s="32"/>
      <c r="P27" s="33" t="str">
        <f>[38]멀리!$G$15</f>
        <v>0.1</v>
      </c>
      <c r="Q27" s="34"/>
      <c r="R27" s="32"/>
      <c r="S27" s="33" t="str">
        <f>[38]멀리!$G$16</f>
        <v>-0.1</v>
      </c>
      <c r="T27" s="34"/>
      <c r="U27" s="32"/>
      <c r="V27" s="33"/>
      <c r="W27" s="34"/>
      <c r="X27" s="32"/>
      <c r="Y27" s="33"/>
      <c r="Z27" s="34"/>
    </row>
    <row r="28" spans="1:26" s="55" customFormat="1" ht="13.5" customHeight="1">
      <c r="A28" s="129">
        <v>4</v>
      </c>
      <c r="B28" s="15" t="s">
        <v>32</v>
      </c>
      <c r="C28" s="21" t="str">
        <f>[38]세단!$C$11</f>
        <v>윤선유</v>
      </c>
      <c r="D28" s="22" t="str">
        <f>[38]세단!$E$11</f>
        <v>경남체육고</v>
      </c>
      <c r="E28" s="23" t="str">
        <f>[38]세단!$F$11</f>
        <v>12.38</v>
      </c>
      <c r="F28" s="21" t="str">
        <f>[38]세단!$C$12</f>
        <v>장성이</v>
      </c>
      <c r="G28" s="22" t="str">
        <f>[38]세단!$E$12</f>
        <v>경북체육고</v>
      </c>
      <c r="H28" s="23" t="str">
        <f>[38]세단!$F$12</f>
        <v>12.35</v>
      </c>
      <c r="I28" s="21" t="str">
        <f>[38]세단!$C$13</f>
        <v>임사랑</v>
      </c>
      <c r="J28" s="22" t="str">
        <f>[38]세단!$E$13</f>
        <v>전북체육고</v>
      </c>
      <c r="K28" s="23" t="str">
        <f>[38]세단!$F$13</f>
        <v>11.04</v>
      </c>
      <c r="L28" s="21" t="str">
        <f>[38]세단!$C$14</f>
        <v>김나영</v>
      </c>
      <c r="M28" s="22" t="str">
        <f>[38]세단!$E$14</f>
        <v>인천체육고</v>
      </c>
      <c r="N28" s="23" t="str">
        <f>[38]세단!$F$14</f>
        <v>11.04</v>
      </c>
      <c r="O28" s="21" t="str">
        <f>[38]세단!$C$15</f>
        <v>김예진</v>
      </c>
      <c r="P28" s="22" t="str">
        <f>[38]세단!$E$15</f>
        <v>부산체육고</v>
      </c>
      <c r="Q28" s="23" t="str">
        <f>[38]세단!$F$15</f>
        <v>10.67</v>
      </c>
      <c r="R28" s="21" t="str">
        <f>[38]세단!$C$16</f>
        <v>신려경</v>
      </c>
      <c r="S28" s="22" t="str">
        <f>[38]세단!$E$16</f>
        <v>충북체육고</v>
      </c>
      <c r="T28" s="23" t="str">
        <f>[38]세단!$F$16</f>
        <v>10.43</v>
      </c>
      <c r="U28" s="21"/>
      <c r="V28" s="22"/>
      <c r="W28" s="23"/>
      <c r="X28" s="21"/>
      <c r="Y28" s="22"/>
      <c r="Z28" s="23"/>
    </row>
    <row r="29" spans="1:26" s="55" customFormat="1" ht="13.5" customHeight="1">
      <c r="A29" s="129"/>
      <c r="B29" s="14" t="s">
        <v>5</v>
      </c>
      <c r="C29" s="32"/>
      <c r="D29" s="58" t="str">
        <f>[38]세단!$G$11</f>
        <v>0.2</v>
      </c>
      <c r="E29" s="51"/>
      <c r="F29" s="32"/>
      <c r="G29" s="58" t="str">
        <f>[38]세단!$G$12</f>
        <v>-0.4</v>
      </c>
      <c r="H29" s="51"/>
      <c r="I29" s="32"/>
      <c r="J29" s="58" t="str">
        <f>[38]세단!$G$13</f>
        <v>-1.0</v>
      </c>
      <c r="K29" s="51"/>
      <c r="L29" s="32"/>
      <c r="M29" s="58" t="str">
        <f>[38]세단!$G$14</f>
        <v>-0.9</v>
      </c>
      <c r="N29" s="51"/>
      <c r="O29" s="32"/>
      <c r="P29" s="58" t="str">
        <f>[38]세단!$G$15</f>
        <v>-0.3</v>
      </c>
      <c r="Q29" s="51"/>
      <c r="R29" s="32"/>
      <c r="S29" s="58" t="str">
        <f>[38]세단!$G$16</f>
        <v>-1.4</v>
      </c>
      <c r="T29" s="51"/>
      <c r="U29" s="32"/>
      <c r="V29" s="58"/>
      <c r="W29" s="51"/>
      <c r="X29" s="32"/>
      <c r="Y29" s="58"/>
      <c r="Z29" s="51"/>
    </row>
    <row r="30" spans="1:26" s="55" customFormat="1" ht="13.5" customHeight="1">
      <c r="A30" s="42">
        <v>2</v>
      </c>
      <c r="B30" s="16" t="s">
        <v>23</v>
      </c>
      <c r="C30" s="18" t="str">
        <f>[38]포환!$C$11</f>
        <v>박소진</v>
      </c>
      <c r="D30" s="19" t="str">
        <f>[38]포환!$E$11</f>
        <v>금오고</v>
      </c>
      <c r="E30" s="20" t="str">
        <f>[38]포환!$F$11</f>
        <v>15.07CR</v>
      </c>
      <c r="F30" s="18" t="str">
        <f>[38]포환!$C$12</f>
        <v>배수민</v>
      </c>
      <c r="G30" s="19" t="str">
        <f>[38]포환!$E$12</f>
        <v>금오고</v>
      </c>
      <c r="H30" s="20" t="str">
        <f>[38]포환!$F$12</f>
        <v>12.14</v>
      </c>
      <c r="I30" s="18" t="str">
        <f>[38]포환!$C$13</f>
        <v>강현진</v>
      </c>
      <c r="J30" s="19" t="str">
        <f>[38]포환!$E$13</f>
        <v>부산체육고</v>
      </c>
      <c r="K30" s="20" t="str">
        <f>[38]포환!$F$13</f>
        <v>10.75</v>
      </c>
      <c r="L30" s="18" t="str">
        <f>[38]포환!$C$14</f>
        <v>고효은</v>
      </c>
      <c r="M30" s="19" t="str">
        <f>[38]포환!$E$14</f>
        <v>금오고</v>
      </c>
      <c r="N30" s="20" t="str">
        <f>[38]포환!$F$14</f>
        <v>10.53</v>
      </c>
      <c r="O30" s="18"/>
      <c r="P30" s="19"/>
      <c r="Q30" s="20"/>
      <c r="R30" s="18"/>
      <c r="S30" s="19"/>
      <c r="T30" s="50"/>
      <c r="U30" s="18"/>
      <c r="V30" s="19"/>
      <c r="W30" s="20"/>
      <c r="X30" s="18"/>
      <c r="Y30" s="19"/>
      <c r="Z30" s="20"/>
    </row>
    <row r="31" spans="1:26" s="55" customFormat="1" ht="13.5" customHeight="1">
      <c r="A31" s="42">
        <v>4</v>
      </c>
      <c r="B31" s="16" t="s">
        <v>33</v>
      </c>
      <c r="C31" s="18" t="str">
        <f>[38]원반!$C$11</f>
        <v>이혜민</v>
      </c>
      <c r="D31" s="19" t="str">
        <f>[38]원반!$E$11</f>
        <v>경북체육고</v>
      </c>
      <c r="E31" s="20" t="str">
        <f>[38]원반!$F$11</f>
        <v>47.67</v>
      </c>
      <c r="F31" s="18" t="str">
        <f>[38]원반!$C$12</f>
        <v>이다은</v>
      </c>
      <c r="G31" s="19" t="str">
        <f>[38]원반!$E$12</f>
        <v>충남체육고</v>
      </c>
      <c r="H31" s="20" t="str">
        <f>[38]원반!$F$12</f>
        <v>43.25</v>
      </c>
      <c r="I31" s="18" t="str">
        <f>[38]원반!$C$13</f>
        <v>황수빈</v>
      </c>
      <c r="J31" s="19" t="str">
        <f>[38]원반!$E$13</f>
        <v>포항이동고</v>
      </c>
      <c r="K31" s="20" t="str">
        <f>[38]원반!$F$13</f>
        <v>40.26</v>
      </c>
      <c r="L31" s="18" t="str">
        <f>[38]원반!$C$14</f>
        <v>손지우</v>
      </c>
      <c r="M31" s="19" t="str">
        <f>[38]원반!$E$14</f>
        <v>경남체육고</v>
      </c>
      <c r="N31" s="20" t="str">
        <f>[38]원반!$F$14</f>
        <v>32.42</v>
      </c>
      <c r="O31" s="18" t="str">
        <f>[38]원반!$C$15</f>
        <v>양초원</v>
      </c>
      <c r="P31" s="19" t="str">
        <f>[38]원반!$E$15</f>
        <v>대구체육고</v>
      </c>
      <c r="Q31" s="20" t="str">
        <f>[38]원반!$F$15</f>
        <v>31.57</v>
      </c>
      <c r="R31" s="18" t="str">
        <f>[38]원반!$C$16</f>
        <v>고효은</v>
      </c>
      <c r="S31" s="19" t="str">
        <f>[38]원반!$E$16</f>
        <v>금오고</v>
      </c>
      <c r="T31" s="20" t="str">
        <f>[38]원반!$F$16</f>
        <v>29.31</v>
      </c>
      <c r="U31" s="18"/>
      <c r="V31" s="19"/>
      <c r="W31" s="20"/>
      <c r="X31" s="18"/>
      <c r="Y31" s="19"/>
      <c r="Z31" s="20"/>
    </row>
    <row r="32" spans="1:26" s="55" customFormat="1" ht="13.5" customHeight="1">
      <c r="A32" s="42">
        <v>1</v>
      </c>
      <c r="B32" s="16" t="s">
        <v>34</v>
      </c>
      <c r="C32" s="18" t="str">
        <f>[38]해머!$C$11</f>
        <v>박하란</v>
      </c>
      <c r="D32" s="19" t="str">
        <f>[38]해머!$E$11</f>
        <v>대전체육고</v>
      </c>
      <c r="E32" s="20" t="str">
        <f>[38]해머!$F$11</f>
        <v>48.69</v>
      </c>
      <c r="F32" s="18" t="str">
        <f>[38]해머!$C$12</f>
        <v>이아영</v>
      </c>
      <c r="G32" s="19" t="str">
        <f>[38]해머!$E$12</f>
        <v>전북체육고</v>
      </c>
      <c r="H32" s="20" t="str">
        <f>[38]해머!$F$12</f>
        <v>45.71</v>
      </c>
      <c r="I32" s="18" t="str">
        <f>[38]해머!$C$13</f>
        <v>양채민</v>
      </c>
      <c r="J32" s="19" t="str">
        <f>[38]해머!$E$13</f>
        <v>전북체육고</v>
      </c>
      <c r="K32" s="20" t="str">
        <f>[38]해머!$F$13</f>
        <v>33.93</v>
      </c>
      <c r="L32" s="18" t="str">
        <f>[38]해머!$C$14</f>
        <v>김진소</v>
      </c>
      <c r="M32" s="19" t="str">
        <f>[38]해머!$E$14</f>
        <v>예천여자고</v>
      </c>
      <c r="N32" s="20" t="str">
        <f>[38]해머!$F$14</f>
        <v>30.44</v>
      </c>
      <c r="O32" s="18"/>
      <c r="P32" s="19"/>
      <c r="Q32" s="20"/>
      <c r="R32" s="18"/>
      <c r="S32" s="19"/>
      <c r="T32" s="20"/>
      <c r="U32" s="18"/>
      <c r="V32" s="19"/>
      <c r="W32" s="20"/>
      <c r="X32" s="18"/>
      <c r="Y32" s="19"/>
      <c r="Z32" s="20"/>
    </row>
    <row r="33" spans="1:26" s="55" customFormat="1" ht="13.5" customHeight="1">
      <c r="A33" s="42">
        <v>3</v>
      </c>
      <c r="B33" s="16" t="s">
        <v>35</v>
      </c>
      <c r="C33" s="18" t="str">
        <f>[38]투창!$C$11</f>
        <v>양석주</v>
      </c>
      <c r="D33" s="19" t="str">
        <f>[38]투창!$E$11</f>
        <v>예천여자고</v>
      </c>
      <c r="E33" s="50" t="str">
        <f>[38]투창!$F$11</f>
        <v>48.65</v>
      </c>
      <c r="F33" s="18" t="str">
        <f>[38]투창!$C$12</f>
        <v>장예영</v>
      </c>
      <c r="G33" s="19" t="str">
        <f>[38]투창!$E$12</f>
        <v>충북체육고</v>
      </c>
      <c r="H33" s="50" t="str">
        <f>[38]투창!$F$12</f>
        <v>45.74</v>
      </c>
      <c r="I33" s="18" t="str">
        <f>[38]투창!$C$13</f>
        <v>강현진</v>
      </c>
      <c r="J33" s="19" t="str">
        <f>[38]투창!$E$13</f>
        <v>부산체육고</v>
      </c>
      <c r="K33" s="50" t="str">
        <f>[38]투창!$F$13</f>
        <v>44.80</v>
      </c>
      <c r="L33" s="18" t="str">
        <f>[38]투창!$C$14</f>
        <v>송채은</v>
      </c>
      <c r="M33" s="19" t="str">
        <f>[38]투창!$E$14</f>
        <v>예천여자고</v>
      </c>
      <c r="N33" s="50" t="str">
        <f>[38]투창!$F$14</f>
        <v>42.95</v>
      </c>
      <c r="O33" s="18" t="str">
        <f>[38]투창!$C$15</f>
        <v>윤은환</v>
      </c>
      <c r="P33" s="19" t="str">
        <f>[38]투창!$E$15</f>
        <v>광주체육고</v>
      </c>
      <c r="Q33" s="50" t="str">
        <f>[38]투창!$F$15</f>
        <v>42.16</v>
      </c>
      <c r="R33" s="18" t="str">
        <f>[38]투창!$C$16</f>
        <v>김민서</v>
      </c>
      <c r="S33" s="19" t="str">
        <f>[38]투창!$E$16</f>
        <v>경기체육고</v>
      </c>
      <c r="T33" s="50" t="str">
        <f>[38]투창!$F$16</f>
        <v>39.92</v>
      </c>
      <c r="U33" s="18" t="str">
        <f>[38]투창!$C$17</f>
        <v>김진소</v>
      </c>
      <c r="V33" s="19" t="str">
        <f>[38]투창!$E$17</f>
        <v>예천여자고</v>
      </c>
      <c r="W33" s="50" t="str">
        <f>[38]투창!$F$17</f>
        <v>37.72</v>
      </c>
      <c r="X33" s="18" t="str">
        <f>[38]투창!$C$18</f>
        <v>최유빈</v>
      </c>
      <c r="Y33" s="19" t="str">
        <f>[38]투창!$E$18</f>
        <v>인천체육고</v>
      </c>
      <c r="Z33" s="50" t="str">
        <f>[38]투창!$F$18</f>
        <v>35.78</v>
      </c>
    </row>
    <row r="34" spans="1:26" s="55" customFormat="1" ht="13.5" customHeight="1">
      <c r="A34" s="42">
        <v>2</v>
      </c>
      <c r="B34" s="16" t="s">
        <v>38</v>
      </c>
      <c r="C34" s="18" t="str">
        <f>'[38]7종경기'!$C$11</f>
        <v>최은진</v>
      </c>
      <c r="D34" s="19" t="str">
        <f>'[38]7종경기'!$E$11</f>
        <v>경남체육고</v>
      </c>
      <c r="E34" s="20" t="str">
        <f>'[38]7종경기'!$F$11</f>
        <v>3,768점</v>
      </c>
      <c r="F34" s="18" t="str">
        <f>'[38]7종경기'!$C$12</f>
        <v>반지원</v>
      </c>
      <c r="G34" s="19" t="str">
        <f>'[38]7종경기'!$E$12</f>
        <v>부산체육고</v>
      </c>
      <c r="H34" s="20" t="str">
        <f>'[38]7종경기'!$F$12</f>
        <v>3,002점</v>
      </c>
      <c r="I34" s="18" t="str">
        <f>'[38]7종경기'!$C$13</f>
        <v>장난희</v>
      </c>
      <c r="J34" s="19" t="str">
        <f>'[38]7종경기'!$E$13</f>
        <v>한솔고</v>
      </c>
      <c r="K34" s="20" t="str">
        <f>'[38]7종경기'!$F$13</f>
        <v>2,759점</v>
      </c>
      <c r="L34" s="18" t="str">
        <f>'[38]7종경기'!$C$14</f>
        <v>신예빈</v>
      </c>
      <c r="M34" s="19" t="str">
        <f>'[38]7종경기'!$E$14</f>
        <v>경기체육고</v>
      </c>
      <c r="N34" s="20" t="str">
        <f>'[38]7종경기'!$F$14</f>
        <v>2,574점</v>
      </c>
      <c r="O34" s="18"/>
      <c r="P34" s="19"/>
      <c r="Q34" s="20"/>
      <c r="R34" s="18"/>
      <c r="S34" s="19"/>
      <c r="T34" s="20"/>
      <c r="U34" s="18"/>
      <c r="V34" s="19"/>
      <c r="W34" s="20"/>
      <c r="X34" s="18"/>
      <c r="Y34" s="19"/>
      <c r="Z34" s="20"/>
    </row>
    <row r="35" spans="1:26" s="38" customFormat="1" ht="13.5" customHeight="1">
      <c r="A35" s="45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spans="1:26" s="9" customFormat="1" ht="14.25" customHeight="1">
      <c r="A36" s="45"/>
      <c r="B36" s="11" t="s">
        <v>24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</sheetData>
  <mergeCells count="26"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  <mergeCell ref="F21:H21"/>
    <mergeCell ref="I21:K21"/>
    <mergeCell ref="L21:N21"/>
    <mergeCell ref="O21:Q21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70DD4-7673-4D29-B3C4-D5CAA5073373}">
  <dimension ref="A2:Z36"/>
  <sheetViews>
    <sheetView view="pageBreakPreview" zoomScale="120" zoomScaleSheetLayoutView="120" workbookViewId="0">
      <selection activeCell="E2" sqref="E2:T2"/>
    </sheetView>
  </sheetViews>
  <sheetFormatPr defaultRowHeight="13.5"/>
  <cols>
    <col min="1" max="1" width="2.109375" style="44" customWidth="1"/>
    <col min="2" max="2" width="5.44140625" customWidth="1"/>
    <col min="3" max="3" width="3.6640625" customWidth="1"/>
    <col min="4" max="4" width="4.6640625" customWidth="1"/>
    <col min="5" max="5" width="5.6640625" customWidth="1"/>
    <col min="6" max="6" width="3.6640625" customWidth="1"/>
    <col min="7" max="7" width="4.6640625" customWidth="1"/>
    <col min="8" max="8" width="5.6640625" customWidth="1"/>
    <col min="9" max="9" width="3.6640625" customWidth="1"/>
    <col min="10" max="10" width="4.6640625" customWidth="1"/>
    <col min="11" max="11" width="5.6640625" customWidth="1"/>
    <col min="12" max="12" width="3.6640625" customWidth="1"/>
    <col min="13" max="13" width="4.6640625" customWidth="1"/>
    <col min="14" max="14" width="5.6640625" customWidth="1"/>
    <col min="15" max="15" width="3.6640625" customWidth="1"/>
    <col min="16" max="16" width="4.6640625" customWidth="1"/>
    <col min="17" max="17" width="5.6640625" customWidth="1"/>
    <col min="18" max="18" width="3.6640625" customWidth="1"/>
    <col min="19" max="19" width="4.6640625" customWidth="1"/>
    <col min="20" max="20" width="5.6640625" customWidth="1"/>
    <col min="21" max="21" width="3.6640625" customWidth="1"/>
    <col min="22" max="22" width="4.6640625" customWidth="1"/>
    <col min="23" max="23" width="5.6640625" customWidth="1"/>
    <col min="24" max="24" width="3.6640625" customWidth="1"/>
    <col min="25" max="25" width="4.6640625" customWidth="1"/>
    <col min="26" max="26" width="5.6640625" customWidth="1"/>
    <col min="257" max="257" width="2.109375" customWidth="1"/>
    <col min="258" max="258" width="5.44140625" customWidth="1"/>
    <col min="259" max="259" width="3.6640625" customWidth="1"/>
    <col min="260" max="260" width="4.6640625" customWidth="1"/>
    <col min="261" max="261" width="5.6640625" customWidth="1"/>
    <col min="262" max="262" width="3.6640625" customWidth="1"/>
    <col min="263" max="263" width="4.6640625" customWidth="1"/>
    <col min="264" max="264" width="5.6640625" customWidth="1"/>
    <col min="265" max="265" width="3.6640625" customWidth="1"/>
    <col min="266" max="266" width="4.6640625" customWidth="1"/>
    <col min="267" max="267" width="5.6640625" customWidth="1"/>
    <col min="268" max="268" width="3.6640625" customWidth="1"/>
    <col min="269" max="269" width="4.6640625" customWidth="1"/>
    <col min="270" max="270" width="5.6640625" customWidth="1"/>
    <col min="271" max="271" width="3.6640625" customWidth="1"/>
    <col min="272" max="272" width="4.6640625" customWidth="1"/>
    <col min="273" max="273" width="5.6640625" customWidth="1"/>
    <col min="274" max="274" width="3.6640625" customWidth="1"/>
    <col min="275" max="275" width="4.6640625" customWidth="1"/>
    <col min="276" max="276" width="5.6640625" customWidth="1"/>
    <col min="277" max="277" width="3.6640625" customWidth="1"/>
    <col min="278" max="278" width="4.6640625" customWidth="1"/>
    <col min="279" max="279" width="5.6640625" customWidth="1"/>
    <col min="280" max="280" width="3.6640625" customWidth="1"/>
    <col min="281" max="281" width="4.6640625" customWidth="1"/>
    <col min="282" max="282" width="5.6640625" customWidth="1"/>
    <col min="513" max="513" width="2.109375" customWidth="1"/>
    <col min="514" max="514" width="5.44140625" customWidth="1"/>
    <col min="515" max="515" width="3.6640625" customWidth="1"/>
    <col min="516" max="516" width="4.6640625" customWidth="1"/>
    <col min="517" max="517" width="5.6640625" customWidth="1"/>
    <col min="518" max="518" width="3.6640625" customWidth="1"/>
    <col min="519" max="519" width="4.6640625" customWidth="1"/>
    <col min="520" max="520" width="5.6640625" customWidth="1"/>
    <col min="521" max="521" width="3.6640625" customWidth="1"/>
    <col min="522" max="522" width="4.6640625" customWidth="1"/>
    <col min="523" max="523" width="5.6640625" customWidth="1"/>
    <col min="524" max="524" width="3.6640625" customWidth="1"/>
    <col min="525" max="525" width="4.6640625" customWidth="1"/>
    <col min="526" max="526" width="5.6640625" customWidth="1"/>
    <col min="527" max="527" width="3.6640625" customWidth="1"/>
    <col min="528" max="528" width="4.6640625" customWidth="1"/>
    <col min="529" max="529" width="5.6640625" customWidth="1"/>
    <col min="530" max="530" width="3.6640625" customWidth="1"/>
    <col min="531" max="531" width="4.6640625" customWidth="1"/>
    <col min="532" max="532" width="5.6640625" customWidth="1"/>
    <col min="533" max="533" width="3.6640625" customWidth="1"/>
    <col min="534" max="534" width="4.6640625" customWidth="1"/>
    <col min="535" max="535" width="5.6640625" customWidth="1"/>
    <col min="536" max="536" width="3.6640625" customWidth="1"/>
    <col min="537" max="537" width="4.6640625" customWidth="1"/>
    <col min="538" max="538" width="5.6640625" customWidth="1"/>
    <col min="769" max="769" width="2.109375" customWidth="1"/>
    <col min="770" max="770" width="5.44140625" customWidth="1"/>
    <col min="771" max="771" width="3.6640625" customWidth="1"/>
    <col min="772" max="772" width="4.6640625" customWidth="1"/>
    <col min="773" max="773" width="5.6640625" customWidth="1"/>
    <col min="774" max="774" width="3.6640625" customWidth="1"/>
    <col min="775" max="775" width="4.6640625" customWidth="1"/>
    <col min="776" max="776" width="5.6640625" customWidth="1"/>
    <col min="777" max="777" width="3.6640625" customWidth="1"/>
    <col min="778" max="778" width="4.6640625" customWidth="1"/>
    <col min="779" max="779" width="5.6640625" customWidth="1"/>
    <col min="780" max="780" width="3.6640625" customWidth="1"/>
    <col min="781" max="781" width="4.6640625" customWidth="1"/>
    <col min="782" max="782" width="5.6640625" customWidth="1"/>
    <col min="783" max="783" width="3.6640625" customWidth="1"/>
    <col min="784" max="784" width="4.6640625" customWidth="1"/>
    <col min="785" max="785" width="5.6640625" customWidth="1"/>
    <col min="786" max="786" width="3.6640625" customWidth="1"/>
    <col min="787" max="787" width="4.6640625" customWidth="1"/>
    <col min="788" max="788" width="5.6640625" customWidth="1"/>
    <col min="789" max="789" width="3.6640625" customWidth="1"/>
    <col min="790" max="790" width="4.6640625" customWidth="1"/>
    <col min="791" max="791" width="5.6640625" customWidth="1"/>
    <col min="792" max="792" width="3.6640625" customWidth="1"/>
    <col min="793" max="793" width="4.6640625" customWidth="1"/>
    <col min="794" max="794" width="5.6640625" customWidth="1"/>
    <col min="1025" max="1025" width="2.109375" customWidth="1"/>
    <col min="1026" max="1026" width="5.44140625" customWidth="1"/>
    <col min="1027" max="1027" width="3.6640625" customWidth="1"/>
    <col min="1028" max="1028" width="4.6640625" customWidth="1"/>
    <col min="1029" max="1029" width="5.6640625" customWidth="1"/>
    <col min="1030" max="1030" width="3.6640625" customWidth="1"/>
    <col min="1031" max="1031" width="4.6640625" customWidth="1"/>
    <col min="1032" max="1032" width="5.6640625" customWidth="1"/>
    <col min="1033" max="1033" width="3.6640625" customWidth="1"/>
    <col min="1034" max="1034" width="4.6640625" customWidth="1"/>
    <col min="1035" max="1035" width="5.6640625" customWidth="1"/>
    <col min="1036" max="1036" width="3.6640625" customWidth="1"/>
    <col min="1037" max="1037" width="4.6640625" customWidth="1"/>
    <col min="1038" max="1038" width="5.6640625" customWidth="1"/>
    <col min="1039" max="1039" width="3.6640625" customWidth="1"/>
    <col min="1040" max="1040" width="4.6640625" customWidth="1"/>
    <col min="1041" max="1041" width="5.6640625" customWidth="1"/>
    <col min="1042" max="1042" width="3.6640625" customWidth="1"/>
    <col min="1043" max="1043" width="4.6640625" customWidth="1"/>
    <col min="1044" max="1044" width="5.6640625" customWidth="1"/>
    <col min="1045" max="1045" width="3.6640625" customWidth="1"/>
    <col min="1046" max="1046" width="4.6640625" customWidth="1"/>
    <col min="1047" max="1047" width="5.6640625" customWidth="1"/>
    <col min="1048" max="1048" width="3.6640625" customWidth="1"/>
    <col min="1049" max="1049" width="4.6640625" customWidth="1"/>
    <col min="1050" max="1050" width="5.6640625" customWidth="1"/>
    <col min="1281" max="1281" width="2.109375" customWidth="1"/>
    <col min="1282" max="1282" width="5.44140625" customWidth="1"/>
    <col min="1283" max="1283" width="3.6640625" customWidth="1"/>
    <col min="1284" max="1284" width="4.6640625" customWidth="1"/>
    <col min="1285" max="1285" width="5.6640625" customWidth="1"/>
    <col min="1286" max="1286" width="3.6640625" customWidth="1"/>
    <col min="1287" max="1287" width="4.6640625" customWidth="1"/>
    <col min="1288" max="1288" width="5.6640625" customWidth="1"/>
    <col min="1289" max="1289" width="3.6640625" customWidth="1"/>
    <col min="1290" max="1290" width="4.6640625" customWidth="1"/>
    <col min="1291" max="1291" width="5.6640625" customWidth="1"/>
    <col min="1292" max="1292" width="3.6640625" customWidth="1"/>
    <col min="1293" max="1293" width="4.6640625" customWidth="1"/>
    <col min="1294" max="1294" width="5.6640625" customWidth="1"/>
    <col min="1295" max="1295" width="3.6640625" customWidth="1"/>
    <col min="1296" max="1296" width="4.6640625" customWidth="1"/>
    <col min="1297" max="1297" width="5.6640625" customWidth="1"/>
    <col min="1298" max="1298" width="3.6640625" customWidth="1"/>
    <col min="1299" max="1299" width="4.6640625" customWidth="1"/>
    <col min="1300" max="1300" width="5.6640625" customWidth="1"/>
    <col min="1301" max="1301" width="3.6640625" customWidth="1"/>
    <col min="1302" max="1302" width="4.6640625" customWidth="1"/>
    <col min="1303" max="1303" width="5.6640625" customWidth="1"/>
    <col min="1304" max="1304" width="3.6640625" customWidth="1"/>
    <col min="1305" max="1305" width="4.6640625" customWidth="1"/>
    <col min="1306" max="1306" width="5.6640625" customWidth="1"/>
    <col min="1537" max="1537" width="2.109375" customWidth="1"/>
    <col min="1538" max="1538" width="5.44140625" customWidth="1"/>
    <col min="1539" max="1539" width="3.6640625" customWidth="1"/>
    <col min="1540" max="1540" width="4.6640625" customWidth="1"/>
    <col min="1541" max="1541" width="5.6640625" customWidth="1"/>
    <col min="1542" max="1542" width="3.6640625" customWidth="1"/>
    <col min="1543" max="1543" width="4.6640625" customWidth="1"/>
    <col min="1544" max="1544" width="5.6640625" customWidth="1"/>
    <col min="1545" max="1545" width="3.6640625" customWidth="1"/>
    <col min="1546" max="1546" width="4.6640625" customWidth="1"/>
    <col min="1547" max="1547" width="5.6640625" customWidth="1"/>
    <col min="1548" max="1548" width="3.6640625" customWidth="1"/>
    <col min="1549" max="1549" width="4.6640625" customWidth="1"/>
    <col min="1550" max="1550" width="5.6640625" customWidth="1"/>
    <col min="1551" max="1551" width="3.6640625" customWidth="1"/>
    <col min="1552" max="1552" width="4.6640625" customWidth="1"/>
    <col min="1553" max="1553" width="5.6640625" customWidth="1"/>
    <col min="1554" max="1554" width="3.6640625" customWidth="1"/>
    <col min="1555" max="1555" width="4.6640625" customWidth="1"/>
    <col min="1556" max="1556" width="5.6640625" customWidth="1"/>
    <col min="1557" max="1557" width="3.6640625" customWidth="1"/>
    <col min="1558" max="1558" width="4.6640625" customWidth="1"/>
    <col min="1559" max="1559" width="5.6640625" customWidth="1"/>
    <col min="1560" max="1560" width="3.6640625" customWidth="1"/>
    <col min="1561" max="1561" width="4.6640625" customWidth="1"/>
    <col min="1562" max="1562" width="5.6640625" customWidth="1"/>
    <col min="1793" max="1793" width="2.109375" customWidth="1"/>
    <col min="1794" max="1794" width="5.44140625" customWidth="1"/>
    <col min="1795" max="1795" width="3.6640625" customWidth="1"/>
    <col min="1796" max="1796" width="4.6640625" customWidth="1"/>
    <col min="1797" max="1797" width="5.6640625" customWidth="1"/>
    <col min="1798" max="1798" width="3.6640625" customWidth="1"/>
    <col min="1799" max="1799" width="4.6640625" customWidth="1"/>
    <col min="1800" max="1800" width="5.6640625" customWidth="1"/>
    <col min="1801" max="1801" width="3.6640625" customWidth="1"/>
    <col min="1802" max="1802" width="4.6640625" customWidth="1"/>
    <col min="1803" max="1803" width="5.6640625" customWidth="1"/>
    <col min="1804" max="1804" width="3.6640625" customWidth="1"/>
    <col min="1805" max="1805" width="4.6640625" customWidth="1"/>
    <col min="1806" max="1806" width="5.6640625" customWidth="1"/>
    <col min="1807" max="1807" width="3.6640625" customWidth="1"/>
    <col min="1808" max="1808" width="4.6640625" customWidth="1"/>
    <col min="1809" max="1809" width="5.6640625" customWidth="1"/>
    <col min="1810" max="1810" width="3.6640625" customWidth="1"/>
    <col min="1811" max="1811" width="4.6640625" customWidth="1"/>
    <col min="1812" max="1812" width="5.6640625" customWidth="1"/>
    <col min="1813" max="1813" width="3.6640625" customWidth="1"/>
    <col min="1814" max="1814" width="4.6640625" customWidth="1"/>
    <col min="1815" max="1815" width="5.6640625" customWidth="1"/>
    <col min="1816" max="1816" width="3.6640625" customWidth="1"/>
    <col min="1817" max="1817" width="4.6640625" customWidth="1"/>
    <col min="1818" max="1818" width="5.6640625" customWidth="1"/>
    <col min="2049" max="2049" width="2.109375" customWidth="1"/>
    <col min="2050" max="2050" width="5.44140625" customWidth="1"/>
    <col min="2051" max="2051" width="3.6640625" customWidth="1"/>
    <col min="2052" max="2052" width="4.6640625" customWidth="1"/>
    <col min="2053" max="2053" width="5.6640625" customWidth="1"/>
    <col min="2054" max="2054" width="3.6640625" customWidth="1"/>
    <col min="2055" max="2055" width="4.6640625" customWidth="1"/>
    <col min="2056" max="2056" width="5.6640625" customWidth="1"/>
    <col min="2057" max="2057" width="3.6640625" customWidth="1"/>
    <col min="2058" max="2058" width="4.6640625" customWidth="1"/>
    <col min="2059" max="2059" width="5.6640625" customWidth="1"/>
    <col min="2060" max="2060" width="3.6640625" customWidth="1"/>
    <col min="2061" max="2061" width="4.6640625" customWidth="1"/>
    <col min="2062" max="2062" width="5.6640625" customWidth="1"/>
    <col min="2063" max="2063" width="3.6640625" customWidth="1"/>
    <col min="2064" max="2064" width="4.6640625" customWidth="1"/>
    <col min="2065" max="2065" width="5.6640625" customWidth="1"/>
    <col min="2066" max="2066" width="3.6640625" customWidth="1"/>
    <col min="2067" max="2067" width="4.6640625" customWidth="1"/>
    <col min="2068" max="2068" width="5.6640625" customWidth="1"/>
    <col min="2069" max="2069" width="3.6640625" customWidth="1"/>
    <col min="2070" max="2070" width="4.6640625" customWidth="1"/>
    <col min="2071" max="2071" width="5.6640625" customWidth="1"/>
    <col min="2072" max="2072" width="3.6640625" customWidth="1"/>
    <col min="2073" max="2073" width="4.6640625" customWidth="1"/>
    <col min="2074" max="2074" width="5.6640625" customWidth="1"/>
    <col min="2305" max="2305" width="2.109375" customWidth="1"/>
    <col min="2306" max="2306" width="5.44140625" customWidth="1"/>
    <col min="2307" max="2307" width="3.6640625" customWidth="1"/>
    <col min="2308" max="2308" width="4.6640625" customWidth="1"/>
    <col min="2309" max="2309" width="5.6640625" customWidth="1"/>
    <col min="2310" max="2310" width="3.6640625" customWidth="1"/>
    <col min="2311" max="2311" width="4.6640625" customWidth="1"/>
    <col min="2312" max="2312" width="5.6640625" customWidth="1"/>
    <col min="2313" max="2313" width="3.6640625" customWidth="1"/>
    <col min="2314" max="2314" width="4.6640625" customWidth="1"/>
    <col min="2315" max="2315" width="5.6640625" customWidth="1"/>
    <col min="2316" max="2316" width="3.6640625" customWidth="1"/>
    <col min="2317" max="2317" width="4.6640625" customWidth="1"/>
    <col min="2318" max="2318" width="5.6640625" customWidth="1"/>
    <col min="2319" max="2319" width="3.6640625" customWidth="1"/>
    <col min="2320" max="2320" width="4.6640625" customWidth="1"/>
    <col min="2321" max="2321" width="5.6640625" customWidth="1"/>
    <col min="2322" max="2322" width="3.6640625" customWidth="1"/>
    <col min="2323" max="2323" width="4.6640625" customWidth="1"/>
    <col min="2324" max="2324" width="5.6640625" customWidth="1"/>
    <col min="2325" max="2325" width="3.6640625" customWidth="1"/>
    <col min="2326" max="2326" width="4.6640625" customWidth="1"/>
    <col min="2327" max="2327" width="5.6640625" customWidth="1"/>
    <col min="2328" max="2328" width="3.6640625" customWidth="1"/>
    <col min="2329" max="2329" width="4.6640625" customWidth="1"/>
    <col min="2330" max="2330" width="5.6640625" customWidth="1"/>
    <col min="2561" max="2561" width="2.109375" customWidth="1"/>
    <col min="2562" max="2562" width="5.44140625" customWidth="1"/>
    <col min="2563" max="2563" width="3.6640625" customWidth="1"/>
    <col min="2564" max="2564" width="4.6640625" customWidth="1"/>
    <col min="2565" max="2565" width="5.6640625" customWidth="1"/>
    <col min="2566" max="2566" width="3.6640625" customWidth="1"/>
    <col min="2567" max="2567" width="4.6640625" customWidth="1"/>
    <col min="2568" max="2568" width="5.6640625" customWidth="1"/>
    <col min="2569" max="2569" width="3.6640625" customWidth="1"/>
    <col min="2570" max="2570" width="4.6640625" customWidth="1"/>
    <col min="2571" max="2571" width="5.6640625" customWidth="1"/>
    <col min="2572" max="2572" width="3.6640625" customWidth="1"/>
    <col min="2573" max="2573" width="4.6640625" customWidth="1"/>
    <col min="2574" max="2574" width="5.6640625" customWidth="1"/>
    <col min="2575" max="2575" width="3.6640625" customWidth="1"/>
    <col min="2576" max="2576" width="4.6640625" customWidth="1"/>
    <col min="2577" max="2577" width="5.6640625" customWidth="1"/>
    <col min="2578" max="2578" width="3.6640625" customWidth="1"/>
    <col min="2579" max="2579" width="4.6640625" customWidth="1"/>
    <col min="2580" max="2580" width="5.6640625" customWidth="1"/>
    <col min="2581" max="2581" width="3.6640625" customWidth="1"/>
    <col min="2582" max="2582" width="4.6640625" customWidth="1"/>
    <col min="2583" max="2583" width="5.6640625" customWidth="1"/>
    <col min="2584" max="2584" width="3.6640625" customWidth="1"/>
    <col min="2585" max="2585" width="4.6640625" customWidth="1"/>
    <col min="2586" max="2586" width="5.6640625" customWidth="1"/>
    <col min="2817" max="2817" width="2.109375" customWidth="1"/>
    <col min="2818" max="2818" width="5.44140625" customWidth="1"/>
    <col min="2819" max="2819" width="3.6640625" customWidth="1"/>
    <col min="2820" max="2820" width="4.6640625" customWidth="1"/>
    <col min="2821" max="2821" width="5.6640625" customWidth="1"/>
    <col min="2822" max="2822" width="3.6640625" customWidth="1"/>
    <col min="2823" max="2823" width="4.6640625" customWidth="1"/>
    <col min="2824" max="2824" width="5.6640625" customWidth="1"/>
    <col min="2825" max="2825" width="3.6640625" customWidth="1"/>
    <col min="2826" max="2826" width="4.6640625" customWidth="1"/>
    <col min="2827" max="2827" width="5.6640625" customWidth="1"/>
    <col min="2828" max="2828" width="3.6640625" customWidth="1"/>
    <col min="2829" max="2829" width="4.6640625" customWidth="1"/>
    <col min="2830" max="2830" width="5.6640625" customWidth="1"/>
    <col min="2831" max="2831" width="3.6640625" customWidth="1"/>
    <col min="2832" max="2832" width="4.6640625" customWidth="1"/>
    <col min="2833" max="2833" width="5.6640625" customWidth="1"/>
    <col min="2834" max="2834" width="3.6640625" customWidth="1"/>
    <col min="2835" max="2835" width="4.6640625" customWidth="1"/>
    <col min="2836" max="2836" width="5.6640625" customWidth="1"/>
    <col min="2837" max="2837" width="3.6640625" customWidth="1"/>
    <col min="2838" max="2838" width="4.6640625" customWidth="1"/>
    <col min="2839" max="2839" width="5.6640625" customWidth="1"/>
    <col min="2840" max="2840" width="3.6640625" customWidth="1"/>
    <col min="2841" max="2841" width="4.6640625" customWidth="1"/>
    <col min="2842" max="2842" width="5.6640625" customWidth="1"/>
    <col min="3073" max="3073" width="2.109375" customWidth="1"/>
    <col min="3074" max="3074" width="5.44140625" customWidth="1"/>
    <col min="3075" max="3075" width="3.6640625" customWidth="1"/>
    <col min="3076" max="3076" width="4.6640625" customWidth="1"/>
    <col min="3077" max="3077" width="5.6640625" customWidth="1"/>
    <col min="3078" max="3078" width="3.6640625" customWidth="1"/>
    <col min="3079" max="3079" width="4.6640625" customWidth="1"/>
    <col min="3080" max="3080" width="5.6640625" customWidth="1"/>
    <col min="3081" max="3081" width="3.6640625" customWidth="1"/>
    <col min="3082" max="3082" width="4.6640625" customWidth="1"/>
    <col min="3083" max="3083" width="5.6640625" customWidth="1"/>
    <col min="3084" max="3084" width="3.6640625" customWidth="1"/>
    <col min="3085" max="3085" width="4.6640625" customWidth="1"/>
    <col min="3086" max="3086" width="5.6640625" customWidth="1"/>
    <col min="3087" max="3087" width="3.6640625" customWidth="1"/>
    <col min="3088" max="3088" width="4.6640625" customWidth="1"/>
    <col min="3089" max="3089" width="5.6640625" customWidth="1"/>
    <col min="3090" max="3090" width="3.6640625" customWidth="1"/>
    <col min="3091" max="3091" width="4.6640625" customWidth="1"/>
    <col min="3092" max="3092" width="5.6640625" customWidth="1"/>
    <col min="3093" max="3093" width="3.6640625" customWidth="1"/>
    <col min="3094" max="3094" width="4.6640625" customWidth="1"/>
    <col min="3095" max="3095" width="5.6640625" customWidth="1"/>
    <col min="3096" max="3096" width="3.6640625" customWidth="1"/>
    <col min="3097" max="3097" width="4.6640625" customWidth="1"/>
    <col min="3098" max="3098" width="5.6640625" customWidth="1"/>
    <col min="3329" max="3329" width="2.109375" customWidth="1"/>
    <col min="3330" max="3330" width="5.44140625" customWidth="1"/>
    <col min="3331" max="3331" width="3.6640625" customWidth="1"/>
    <col min="3332" max="3332" width="4.6640625" customWidth="1"/>
    <col min="3333" max="3333" width="5.6640625" customWidth="1"/>
    <col min="3334" max="3334" width="3.6640625" customWidth="1"/>
    <col min="3335" max="3335" width="4.6640625" customWidth="1"/>
    <col min="3336" max="3336" width="5.6640625" customWidth="1"/>
    <col min="3337" max="3337" width="3.6640625" customWidth="1"/>
    <col min="3338" max="3338" width="4.6640625" customWidth="1"/>
    <col min="3339" max="3339" width="5.6640625" customWidth="1"/>
    <col min="3340" max="3340" width="3.6640625" customWidth="1"/>
    <col min="3341" max="3341" width="4.6640625" customWidth="1"/>
    <col min="3342" max="3342" width="5.6640625" customWidth="1"/>
    <col min="3343" max="3343" width="3.6640625" customWidth="1"/>
    <col min="3344" max="3344" width="4.6640625" customWidth="1"/>
    <col min="3345" max="3345" width="5.6640625" customWidth="1"/>
    <col min="3346" max="3346" width="3.6640625" customWidth="1"/>
    <col min="3347" max="3347" width="4.6640625" customWidth="1"/>
    <col min="3348" max="3348" width="5.6640625" customWidth="1"/>
    <col min="3349" max="3349" width="3.6640625" customWidth="1"/>
    <col min="3350" max="3350" width="4.6640625" customWidth="1"/>
    <col min="3351" max="3351" width="5.6640625" customWidth="1"/>
    <col min="3352" max="3352" width="3.6640625" customWidth="1"/>
    <col min="3353" max="3353" width="4.6640625" customWidth="1"/>
    <col min="3354" max="3354" width="5.6640625" customWidth="1"/>
    <col min="3585" max="3585" width="2.109375" customWidth="1"/>
    <col min="3586" max="3586" width="5.44140625" customWidth="1"/>
    <col min="3587" max="3587" width="3.6640625" customWidth="1"/>
    <col min="3588" max="3588" width="4.6640625" customWidth="1"/>
    <col min="3589" max="3589" width="5.6640625" customWidth="1"/>
    <col min="3590" max="3590" width="3.6640625" customWidth="1"/>
    <col min="3591" max="3591" width="4.6640625" customWidth="1"/>
    <col min="3592" max="3592" width="5.6640625" customWidth="1"/>
    <col min="3593" max="3593" width="3.6640625" customWidth="1"/>
    <col min="3594" max="3594" width="4.6640625" customWidth="1"/>
    <col min="3595" max="3595" width="5.6640625" customWidth="1"/>
    <col min="3596" max="3596" width="3.6640625" customWidth="1"/>
    <col min="3597" max="3597" width="4.6640625" customWidth="1"/>
    <col min="3598" max="3598" width="5.6640625" customWidth="1"/>
    <col min="3599" max="3599" width="3.6640625" customWidth="1"/>
    <col min="3600" max="3600" width="4.6640625" customWidth="1"/>
    <col min="3601" max="3601" width="5.6640625" customWidth="1"/>
    <col min="3602" max="3602" width="3.6640625" customWidth="1"/>
    <col min="3603" max="3603" width="4.6640625" customWidth="1"/>
    <col min="3604" max="3604" width="5.6640625" customWidth="1"/>
    <col min="3605" max="3605" width="3.6640625" customWidth="1"/>
    <col min="3606" max="3606" width="4.6640625" customWidth="1"/>
    <col min="3607" max="3607" width="5.6640625" customWidth="1"/>
    <col min="3608" max="3608" width="3.6640625" customWidth="1"/>
    <col min="3609" max="3609" width="4.6640625" customWidth="1"/>
    <col min="3610" max="3610" width="5.6640625" customWidth="1"/>
    <col min="3841" max="3841" width="2.109375" customWidth="1"/>
    <col min="3842" max="3842" width="5.44140625" customWidth="1"/>
    <col min="3843" max="3843" width="3.6640625" customWidth="1"/>
    <col min="3844" max="3844" width="4.6640625" customWidth="1"/>
    <col min="3845" max="3845" width="5.6640625" customWidth="1"/>
    <col min="3846" max="3846" width="3.6640625" customWidth="1"/>
    <col min="3847" max="3847" width="4.6640625" customWidth="1"/>
    <col min="3848" max="3848" width="5.6640625" customWidth="1"/>
    <col min="3849" max="3849" width="3.6640625" customWidth="1"/>
    <col min="3850" max="3850" width="4.6640625" customWidth="1"/>
    <col min="3851" max="3851" width="5.6640625" customWidth="1"/>
    <col min="3852" max="3852" width="3.6640625" customWidth="1"/>
    <col min="3853" max="3853" width="4.6640625" customWidth="1"/>
    <col min="3854" max="3854" width="5.6640625" customWidth="1"/>
    <col min="3855" max="3855" width="3.6640625" customWidth="1"/>
    <col min="3856" max="3856" width="4.6640625" customWidth="1"/>
    <col min="3857" max="3857" width="5.6640625" customWidth="1"/>
    <col min="3858" max="3858" width="3.6640625" customWidth="1"/>
    <col min="3859" max="3859" width="4.6640625" customWidth="1"/>
    <col min="3860" max="3860" width="5.6640625" customWidth="1"/>
    <col min="3861" max="3861" width="3.6640625" customWidth="1"/>
    <col min="3862" max="3862" width="4.6640625" customWidth="1"/>
    <col min="3863" max="3863" width="5.6640625" customWidth="1"/>
    <col min="3864" max="3864" width="3.6640625" customWidth="1"/>
    <col min="3865" max="3865" width="4.6640625" customWidth="1"/>
    <col min="3866" max="3866" width="5.6640625" customWidth="1"/>
    <col min="4097" max="4097" width="2.109375" customWidth="1"/>
    <col min="4098" max="4098" width="5.44140625" customWidth="1"/>
    <col min="4099" max="4099" width="3.6640625" customWidth="1"/>
    <col min="4100" max="4100" width="4.6640625" customWidth="1"/>
    <col min="4101" max="4101" width="5.6640625" customWidth="1"/>
    <col min="4102" max="4102" width="3.6640625" customWidth="1"/>
    <col min="4103" max="4103" width="4.6640625" customWidth="1"/>
    <col min="4104" max="4104" width="5.6640625" customWidth="1"/>
    <col min="4105" max="4105" width="3.6640625" customWidth="1"/>
    <col min="4106" max="4106" width="4.6640625" customWidth="1"/>
    <col min="4107" max="4107" width="5.6640625" customWidth="1"/>
    <col min="4108" max="4108" width="3.6640625" customWidth="1"/>
    <col min="4109" max="4109" width="4.6640625" customWidth="1"/>
    <col min="4110" max="4110" width="5.6640625" customWidth="1"/>
    <col min="4111" max="4111" width="3.6640625" customWidth="1"/>
    <col min="4112" max="4112" width="4.6640625" customWidth="1"/>
    <col min="4113" max="4113" width="5.6640625" customWidth="1"/>
    <col min="4114" max="4114" width="3.6640625" customWidth="1"/>
    <col min="4115" max="4115" width="4.6640625" customWidth="1"/>
    <col min="4116" max="4116" width="5.6640625" customWidth="1"/>
    <col min="4117" max="4117" width="3.6640625" customWidth="1"/>
    <col min="4118" max="4118" width="4.6640625" customWidth="1"/>
    <col min="4119" max="4119" width="5.6640625" customWidth="1"/>
    <col min="4120" max="4120" width="3.6640625" customWidth="1"/>
    <col min="4121" max="4121" width="4.6640625" customWidth="1"/>
    <col min="4122" max="4122" width="5.6640625" customWidth="1"/>
    <col min="4353" max="4353" width="2.109375" customWidth="1"/>
    <col min="4354" max="4354" width="5.44140625" customWidth="1"/>
    <col min="4355" max="4355" width="3.6640625" customWidth="1"/>
    <col min="4356" max="4356" width="4.6640625" customWidth="1"/>
    <col min="4357" max="4357" width="5.6640625" customWidth="1"/>
    <col min="4358" max="4358" width="3.6640625" customWidth="1"/>
    <col min="4359" max="4359" width="4.6640625" customWidth="1"/>
    <col min="4360" max="4360" width="5.6640625" customWidth="1"/>
    <col min="4361" max="4361" width="3.6640625" customWidth="1"/>
    <col min="4362" max="4362" width="4.6640625" customWidth="1"/>
    <col min="4363" max="4363" width="5.6640625" customWidth="1"/>
    <col min="4364" max="4364" width="3.6640625" customWidth="1"/>
    <col min="4365" max="4365" width="4.6640625" customWidth="1"/>
    <col min="4366" max="4366" width="5.6640625" customWidth="1"/>
    <col min="4367" max="4367" width="3.6640625" customWidth="1"/>
    <col min="4368" max="4368" width="4.6640625" customWidth="1"/>
    <col min="4369" max="4369" width="5.6640625" customWidth="1"/>
    <col min="4370" max="4370" width="3.6640625" customWidth="1"/>
    <col min="4371" max="4371" width="4.6640625" customWidth="1"/>
    <col min="4372" max="4372" width="5.6640625" customWidth="1"/>
    <col min="4373" max="4373" width="3.6640625" customWidth="1"/>
    <col min="4374" max="4374" width="4.6640625" customWidth="1"/>
    <col min="4375" max="4375" width="5.6640625" customWidth="1"/>
    <col min="4376" max="4376" width="3.6640625" customWidth="1"/>
    <col min="4377" max="4377" width="4.6640625" customWidth="1"/>
    <col min="4378" max="4378" width="5.6640625" customWidth="1"/>
    <col min="4609" max="4609" width="2.109375" customWidth="1"/>
    <col min="4610" max="4610" width="5.44140625" customWidth="1"/>
    <col min="4611" max="4611" width="3.6640625" customWidth="1"/>
    <col min="4612" max="4612" width="4.6640625" customWidth="1"/>
    <col min="4613" max="4613" width="5.6640625" customWidth="1"/>
    <col min="4614" max="4614" width="3.6640625" customWidth="1"/>
    <col min="4615" max="4615" width="4.6640625" customWidth="1"/>
    <col min="4616" max="4616" width="5.6640625" customWidth="1"/>
    <col min="4617" max="4617" width="3.6640625" customWidth="1"/>
    <col min="4618" max="4618" width="4.6640625" customWidth="1"/>
    <col min="4619" max="4619" width="5.6640625" customWidth="1"/>
    <col min="4620" max="4620" width="3.6640625" customWidth="1"/>
    <col min="4621" max="4621" width="4.6640625" customWidth="1"/>
    <col min="4622" max="4622" width="5.6640625" customWidth="1"/>
    <col min="4623" max="4623" width="3.6640625" customWidth="1"/>
    <col min="4624" max="4624" width="4.6640625" customWidth="1"/>
    <col min="4625" max="4625" width="5.6640625" customWidth="1"/>
    <col min="4626" max="4626" width="3.6640625" customWidth="1"/>
    <col min="4627" max="4627" width="4.6640625" customWidth="1"/>
    <col min="4628" max="4628" width="5.6640625" customWidth="1"/>
    <col min="4629" max="4629" width="3.6640625" customWidth="1"/>
    <col min="4630" max="4630" width="4.6640625" customWidth="1"/>
    <col min="4631" max="4631" width="5.6640625" customWidth="1"/>
    <col min="4632" max="4632" width="3.6640625" customWidth="1"/>
    <col min="4633" max="4633" width="4.6640625" customWidth="1"/>
    <col min="4634" max="4634" width="5.6640625" customWidth="1"/>
    <col min="4865" max="4865" width="2.109375" customWidth="1"/>
    <col min="4866" max="4866" width="5.44140625" customWidth="1"/>
    <col min="4867" max="4867" width="3.6640625" customWidth="1"/>
    <col min="4868" max="4868" width="4.6640625" customWidth="1"/>
    <col min="4869" max="4869" width="5.6640625" customWidth="1"/>
    <col min="4870" max="4870" width="3.6640625" customWidth="1"/>
    <col min="4871" max="4871" width="4.6640625" customWidth="1"/>
    <col min="4872" max="4872" width="5.6640625" customWidth="1"/>
    <col min="4873" max="4873" width="3.6640625" customWidth="1"/>
    <col min="4874" max="4874" width="4.6640625" customWidth="1"/>
    <col min="4875" max="4875" width="5.6640625" customWidth="1"/>
    <col min="4876" max="4876" width="3.6640625" customWidth="1"/>
    <col min="4877" max="4877" width="4.6640625" customWidth="1"/>
    <col min="4878" max="4878" width="5.6640625" customWidth="1"/>
    <col min="4879" max="4879" width="3.6640625" customWidth="1"/>
    <col min="4880" max="4880" width="4.6640625" customWidth="1"/>
    <col min="4881" max="4881" width="5.6640625" customWidth="1"/>
    <col min="4882" max="4882" width="3.6640625" customWidth="1"/>
    <col min="4883" max="4883" width="4.6640625" customWidth="1"/>
    <col min="4884" max="4884" width="5.6640625" customWidth="1"/>
    <col min="4885" max="4885" width="3.6640625" customWidth="1"/>
    <col min="4886" max="4886" width="4.6640625" customWidth="1"/>
    <col min="4887" max="4887" width="5.6640625" customWidth="1"/>
    <col min="4888" max="4888" width="3.6640625" customWidth="1"/>
    <col min="4889" max="4889" width="4.6640625" customWidth="1"/>
    <col min="4890" max="4890" width="5.6640625" customWidth="1"/>
    <col min="5121" max="5121" width="2.109375" customWidth="1"/>
    <col min="5122" max="5122" width="5.44140625" customWidth="1"/>
    <col min="5123" max="5123" width="3.6640625" customWidth="1"/>
    <col min="5124" max="5124" width="4.6640625" customWidth="1"/>
    <col min="5125" max="5125" width="5.6640625" customWidth="1"/>
    <col min="5126" max="5126" width="3.6640625" customWidth="1"/>
    <col min="5127" max="5127" width="4.6640625" customWidth="1"/>
    <col min="5128" max="5128" width="5.6640625" customWidth="1"/>
    <col min="5129" max="5129" width="3.6640625" customWidth="1"/>
    <col min="5130" max="5130" width="4.6640625" customWidth="1"/>
    <col min="5131" max="5131" width="5.6640625" customWidth="1"/>
    <col min="5132" max="5132" width="3.6640625" customWidth="1"/>
    <col min="5133" max="5133" width="4.6640625" customWidth="1"/>
    <col min="5134" max="5134" width="5.6640625" customWidth="1"/>
    <col min="5135" max="5135" width="3.6640625" customWidth="1"/>
    <col min="5136" max="5136" width="4.6640625" customWidth="1"/>
    <col min="5137" max="5137" width="5.6640625" customWidth="1"/>
    <col min="5138" max="5138" width="3.6640625" customWidth="1"/>
    <col min="5139" max="5139" width="4.6640625" customWidth="1"/>
    <col min="5140" max="5140" width="5.6640625" customWidth="1"/>
    <col min="5141" max="5141" width="3.6640625" customWidth="1"/>
    <col min="5142" max="5142" width="4.6640625" customWidth="1"/>
    <col min="5143" max="5143" width="5.6640625" customWidth="1"/>
    <col min="5144" max="5144" width="3.6640625" customWidth="1"/>
    <col min="5145" max="5145" width="4.6640625" customWidth="1"/>
    <col min="5146" max="5146" width="5.6640625" customWidth="1"/>
    <col min="5377" max="5377" width="2.109375" customWidth="1"/>
    <col min="5378" max="5378" width="5.44140625" customWidth="1"/>
    <col min="5379" max="5379" width="3.6640625" customWidth="1"/>
    <col min="5380" max="5380" width="4.6640625" customWidth="1"/>
    <col min="5381" max="5381" width="5.6640625" customWidth="1"/>
    <col min="5382" max="5382" width="3.6640625" customWidth="1"/>
    <col min="5383" max="5383" width="4.6640625" customWidth="1"/>
    <col min="5384" max="5384" width="5.6640625" customWidth="1"/>
    <col min="5385" max="5385" width="3.6640625" customWidth="1"/>
    <col min="5386" max="5386" width="4.6640625" customWidth="1"/>
    <col min="5387" max="5387" width="5.6640625" customWidth="1"/>
    <col min="5388" max="5388" width="3.6640625" customWidth="1"/>
    <col min="5389" max="5389" width="4.6640625" customWidth="1"/>
    <col min="5390" max="5390" width="5.6640625" customWidth="1"/>
    <col min="5391" max="5391" width="3.6640625" customWidth="1"/>
    <col min="5392" max="5392" width="4.6640625" customWidth="1"/>
    <col min="5393" max="5393" width="5.6640625" customWidth="1"/>
    <col min="5394" max="5394" width="3.6640625" customWidth="1"/>
    <col min="5395" max="5395" width="4.6640625" customWidth="1"/>
    <col min="5396" max="5396" width="5.6640625" customWidth="1"/>
    <col min="5397" max="5397" width="3.6640625" customWidth="1"/>
    <col min="5398" max="5398" width="4.6640625" customWidth="1"/>
    <col min="5399" max="5399" width="5.6640625" customWidth="1"/>
    <col min="5400" max="5400" width="3.6640625" customWidth="1"/>
    <col min="5401" max="5401" width="4.6640625" customWidth="1"/>
    <col min="5402" max="5402" width="5.6640625" customWidth="1"/>
    <col min="5633" max="5633" width="2.109375" customWidth="1"/>
    <col min="5634" max="5634" width="5.44140625" customWidth="1"/>
    <col min="5635" max="5635" width="3.6640625" customWidth="1"/>
    <col min="5636" max="5636" width="4.6640625" customWidth="1"/>
    <col min="5637" max="5637" width="5.6640625" customWidth="1"/>
    <col min="5638" max="5638" width="3.6640625" customWidth="1"/>
    <col min="5639" max="5639" width="4.6640625" customWidth="1"/>
    <col min="5640" max="5640" width="5.6640625" customWidth="1"/>
    <col min="5641" max="5641" width="3.6640625" customWidth="1"/>
    <col min="5642" max="5642" width="4.6640625" customWidth="1"/>
    <col min="5643" max="5643" width="5.6640625" customWidth="1"/>
    <col min="5644" max="5644" width="3.6640625" customWidth="1"/>
    <col min="5645" max="5645" width="4.6640625" customWidth="1"/>
    <col min="5646" max="5646" width="5.6640625" customWidth="1"/>
    <col min="5647" max="5647" width="3.6640625" customWidth="1"/>
    <col min="5648" max="5648" width="4.6640625" customWidth="1"/>
    <col min="5649" max="5649" width="5.6640625" customWidth="1"/>
    <col min="5650" max="5650" width="3.6640625" customWidth="1"/>
    <col min="5651" max="5651" width="4.6640625" customWidth="1"/>
    <col min="5652" max="5652" width="5.6640625" customWidth="1"/>
    <col min="5653" max="5653" width="3.6640625" customWidth="1"/>
    <col min="5654" max="5654" width="4.6640625" customWidth="1"/>
    <col min="5655" max="5655" width="5.6640625" customWidth="1"/>
    <col min="5656" max="5656" width="3.6640625" customWidth="1"/>
    <col min="5657" max="5657" width="4.6640625" customWidth="1"/>
    <col min="5658" max="5658" width="5.6640625" customWidth="1"/>
    <col min="5889" max="5889" width="2.109375" customWidth="1"/>
    <col min="5890" max="5890" width="5.44140625" customWidth="1"/>
    <col min="5891" max="5891" width="3.6640625" customWidth="1"/>
    <col min="5892" max="5892" width="4.6640625" customWidth="1"/>
    <col min="5893" max="5893" width="5.6640625" customWidth="1"/>
    <col min="5894" max="5894" width="3.6640625" customWidth="1"/>
    <col min="5895" max="5895" width="4.6640625" customWidth="1"/>
    <col min="5896" max="5896" width="5.6640625" customWidth="1"/>
    <col min="5897" max="5897" width="3.6640625" customWidth="1"/>
    <col min="5898" max="5898" width="4.6640625" customWidth="1"/>
    <col min="5899" max="5899" width="5.6640625" customWidth="1"/>
    <col min="5900" max="5900" width="3.6640625" customWidth="1"/>
    <col min="5901" max="5901" width="4.6640625" customWidth="1"/>
    <col min="5902" max="5902" width="5.6640625" customWidth="1"/>
    <col min="5903" max="5903" width="3.6640625" customWidth="1"/>
    <col min="5904" max="5904" width="4.6640625" customWidth="1"/>
    <col min="5905" max="5905" width="5.6640625" customWidth="1"/>
    <col min="5906" max="5906" width="3.6640625" customWidth="1"/>
    <col min="5907" max="5907" width="4.6640625" customWidth="1"/>
    <col min="5908" max="5908" width="5.6640625" customWidth="1"/>
    <col min="5909" max="5909" width="3.6640625" customWidth="1"/>
    <col min="5910" max="5910" width="4.6640625" customWidth="1"/>
    <col min="5911" max="5911" width="5.6640625" customWidth="1"/>
    <col min="5912" max="5912" width="3.6640625" customWidth="1"/>
    <col min="5913" max="5913" width="4.6640625" customWidth="1"/>
    <col min="5914" max="5914" width="5.6640625" customWidth="1"/>
    <col min="6145" max="6145" width="2.109375" customWidth="1"/>
    <col min="6146" max="6146" width="5.44140625" customWidth="1"/>
    <col min="6147" max="6147" width="3.6640625" customWidth="1"/>
    <col min="6148" max="6148" width="4.6640625" customWidth="1"/>
    <col min="6149" max="6149" width="5.6640625" customWidth="1"/>
    <col min="6150" max="6150" width="3.6640625" customWidth="1"/>
    <col min="6151" max="6151" width="4.6640625" customWidth="1"/>
    <col min="6152" max="6152" width="5.6640625" customWidth="1"/>
    <col min="6153" max="6153" width="3.6640625" customWidth="1"/>
    <col min="6154" max="6154" width="4.6640625" customWidth="1"/>
    <col min="6155" max="6155" width="5.6640625" customWidth="1"/>
    <col min="6156" max="6156" width="3.6640625" customWidth="1"/>
    <col min="6157" max="6157" width="4.6640625" customWidth="1"/>
    <col min="6158" max="6158" width="5.6640625" customWidth="1"/>
    <col min="6159" max="6159" width="3.6640625" customWidth="1"/>
    <col min="6160" max="6160" width="4.6640625" customWidth="1"/>
    <col min="6161" max="6161" width="5.6640625" customWidth="1"/>
    <col min="6162" max="6162" width="3.6640625" customWidth="1"/>
    <col min="6163" max="6163" width="4.6640625" customWidth="1"/>
    <col min="6164" max="6164" width="5.6640625" customWidth="1"/>
    <col min="6165" max="6165" width="3.6640625" customWidth="1"/>
    <col min="6166" max="6166" width="4.6640625" customWidth="1"/>
    <col min="6167" max="6167" width="5.6640625" customWidth="1"/>
    <col min="6168" max="6168" width="3.6640625" customWidth="1"/>
    <col min="6169" max="6169" width="4.6640625" customWidth="1"/>
    <col min="6170" max="6170" width="5.6640625" customWidth="1"/>
    <col min="6401" max="6401" width="2.109375" customWidth="1"/>
    <col min="6402" max="6402" width="5.44140625" customWidth="1"/>
    <col min="6403" max="6403" width="3.6640625" customWidth="1"/>
    <col min="6404" max="6404" width="4.6640625" customWidth="1"/>
    <col min="6405" max="6405" width="5.6640625" customWidth="1"/>
    <col min="6406" max="6406" width="3.6640625" customWidth="1"/>
    <col min="6407" max="6407" width="4.6640625" customWidth="1"/>
    <col min="6408" max="6408" width="5.6640625" customWidth="1"/>
    <col min="6409" max="6409" width="3.6640625" customWidth="1"/>
    <col min="6410" max="6410" width="4.6640625" customWidth="1"/>
    <col min="6411" max="6411" width="5.6640625" customWidth="1"/>
    <col min="6412" max="6412" width="3.6640625" customWidth="1"/>
    <col min="6413" max="6413" width="4.6640625" customWidth="1"/>
    <col min="6414" max="6414" width="5.6640625" customWidth="1"/>
    <col min="6415" max="6415" width="3.6640625" customWidth="1"/>
    <col min="6416" max="6416" width="4.6640625" customWidth="1"/>
    <col min="6417" max="6417" width="5.6640625" customWidth="1"/>
    <col min="6418" max="6418" width="3.6640625" customWidth="1"/>
    <col min="6419" max="6419" width="4.6640625" customWidth="1"/>
    <col min="6420" max="6420" width="5.6640625" customWidth="1"/>
    <col min="6421" max="6421" width="3.6640625" customWidth="1"/>
    <col min="6422" max="6422" width="4.6640625" customWidth="1"/>
    <col min="6423" max="6423" width="5.6640625" customWidth="1"/>
    <col min="6424" max="6424" width="3.6640625" customWidth="1"/>
    <col min="6425" max="6425" width="4.6640625" customWidth="1"/>
    <col min="6426" max="6426" width="5.6640625" customWidth="1"/>
    <col min="6657" max="6657" width="2.109375" customWidth="1"/>
    <col min="6658" max="6658" width="5.44140625" customWidth="1"/>
    <col min="6659" max="6659" width="3.6640625" customWidth="1"/>
    <col min="6660" max="6660" width="4.6640625" customWidth="1"/>
    <col min="6661" max="6661" width="5.6640625" customWidth="1"/>
    <col min="6662" max="6662" width="3.6640625" customWidth="1"/>
    <col min="6663" max="6663" width="4.6640625" customWidth="1"/>
    <col min="6664" max="6664" width="5.6640625" customWidth="1"/>
    <col min="6665" max="6665" width="3.6640625" customWidth="1"/>
    <col min="6666" max="6666" width="4.6640625" customWidth="1"/>
    <col min="6667" max="6667" width="5.6640625" customWidth="1"/>
    <col min="6668" max="6668" width="3.6640625" customWidth="1"/>
    <col min="6669" max="6669" width="4.6640625" customWidth="1"/>
    <col min="6670" max="6670" width="5.6640625" customWidth="1"/>
    <col min="6671" max="6671" width="3.6640625" customWidth="1"/>
    <col min="6672" max="6672" width="4.6640625" customWidth="1"/>
    <col min="6673" max="6673" width="5.6640625" customWidth="1"/>
    <col min="6674" max="6674" width="3.6640625" customWidth="1"/>
    <col min="6675" max="6675" width="4.6640625" customWidth="1"/>
    <col min="6676" max="6676" width="5.6640625" customWidth="1"/>
    <col min="6677" max="6677" width="3.6640625" customWidth="1"/>
    <col min="6678" max="6678" width="4.6640625" customWidth="1"/>
    <col min="6679" max="6679" width="5.6640625" customWidth="1"/>
    <col min="6680" max="6680" width="3.6640625" customWidth="1"/>
    <col min="6681" max="6681" width="4.6640625" customWidth="1"/>
    <col min="6682" max="6682" width="5.6640625" customWidth="1"/>
    <col min="6913" max="6913" width="2.109375" customWidth="1"/>
    <col min="6914" max="6914" width="5.44140625" customWidth="1"/>
    <col min="6915" max="6915" width="3.6640625" customWidth="1"/>
    <col min="6916" max="6916" width="4.6640625" customWidth="1"/>
    <col min="6917" max="6917" width="5.6640625" customWidth="1"/>
    <col min="6918" max="6918" width="3.6640625" customWidth="1"/>
    <col min="6919" max="6919" width="4.6640625" customWidth="1"/>
    <col min="6920" max="6920" width="5.6640625" customWidth="1"/>
    <col min="6921" max="6921" width="3.6640625" customWidth="1"/>
    <col min="6922" max="6922" width="4.6640625" customWidth="1"/>
    <col min="6923" max="6923" width="5.6640625" customWidth="1"/>
    <col min="6924" max="6924" width="3.6640625" customWidth="1"/>
    <col min="6925" max="6925" width="4.6640625" customWidth="1"/>
    <col min="6926" max="6926" width="5.6640625" customWidth="1"/>
    <col min="6927" max="6927" width="3.6640625" customWidth="1"/>
    <col min="6928" max="6928" width="4.6640625" customWidth="1"/>
    <col min="6929" max="6929" width="5.6640625" customWidth="1"/>
    <col min="6930" max="6930" width="3.6640625" customWidth="1"/>
    <col min="6931" max="6931" width="4.6640625" customWidth="1"/>
    <col min="6932" max="6932" width="5.6640625" customWidth="1"/>
    <col min="6933" max="6933" width="3.6640625" customWidth="1"/>
    <col min="6934" max="6934" width="4.6640625" customWidth="1"/>
    <col min="6935" max="6935" width="5.6640625" customWidth="1"/>
    <col min="6936" max="6936" width="3.6640625" customWidth="1"/>
    <col min="6937" max="6937" width="4.6640625" customWidth="1"/>
    <col min="6938" max="6938" width="5.6640625" customWidth="1"/>
    <col min="7169" max="7169" width="2.109375" customWidth="1"/>
    <col min="7170" max="7170" width="5.44140625" customWidth="1"/>
    <col min="7171" max="7171" width="3.6640625" customWidth="1"/>
    <col min="7172" max="7172" width="4.6640625" customWidth="1"/>
    <col min="7173" max="7173" width="5.6640625" customWidth="1"/>
    <col min="7174" max="7174" width="3.6640625" customWidth="1"/>
    <col min="7175" max="7175" width="4.6640625" customWidth="1"/>
    <col min="7176" max="7176" width="5.6640625" customWidth="1"/>
    <col min="7177" max="7177" width="3.6640625" customWidth="1"/>
    <col min="7178" max="7178" width="4.6640625" customWidth="1"/>
    <col min="7179" max="7179" width="5.6640625" customWidth="1"/>
    <col min="7180" max="7180" width="3.6640625" customWidth="1"/>
    <col min="7181" max="7181" width="4.6640625" customWidth="1"/>
    <col min="7182" max="7182" width="5.6640625" customWidth="1"/>
    <col min="7183" max="7183" width="3.6640625" customWidth="1"/>
    <col min="7184" max="7184" width="4.6640625" customWidth="1"/>
    <col min="7185" max="7185" width="5.6640625" customWidth="1"/>
    <col min="7186" max="7186" width="3.6640625" customWidth="1"/>
    <col min="7187" max="7187" width="4.6640625" customWidth="1"/>
    <col min="7188" max="7188" width="5.6640625" customWidth="1"/>
    <col min="7189" max="7189" width="3.6640625" customWidth="1"/>
    <col min="7190" max="7190" width="4.6640625" customWidth="1"/>
    <col min="7191" max="7191" width="5.6640625" customWidth="1"/>
    <col min="7192" max="7192" width="3.6640625" customWidth="1"/>
    <col min="7193" max="7193" width="4.6640625" customWidth="1"/>
    <col min="7194" max="7194" width="5.6640625" customWidth="1"/>
    <col min="7425" max="7425" width="2.109375" customWidth="1"/>
    <col min="7426" max="7426" width="5.44140625" customWidth="1"/>
    <col min="7427" max="7427" width="3.6640625" customWidth="1"/>
    <col min="7428" max="7428" width="4.6640625" customWidth="1"/>
    <col min="7429" max="7429" width="5.6640625" customWidth="1"/>
    <col min="7430" max="7430" width="3.6640625" customWidth="1"/>
    <col min="7431" max="7431" width="4.6640625" customWidth="1"/>
    <col min="7432" max="7432" width="5.6640625" customWidth="1"/>
    <col min="7433" max="7433" width="3.6640625" customWidth="1"/>
    <col min="7434" max="7434" width="4.6640625" customWidth="1"/>
    <col min="7435" max="7435" width="5.6640625" customWidth="1"/>
    <col min="7436" max="7436" width="3.6640625" customWidth="1"/>
    <col min="7437" max="7437" width="4.6640625" customWidth="1"/>
    <col min="7438" max="7438" width="5.6640625" customWidth="1"/>
    <col min="7439" max="7439" width="3.6640625" customWidth="1"/>
    <col min="7440" max="7440" width="4.6640625" customWidth="1"/>
    <col min="7441" max="7441" width="5.6640625" customWidth="1"/>
    <col min="7442" max="7442" width="3.6640625" customWidth="1"/>
    <col min="7443" max="7443" width="4.6640625" customWidth="1"/>
    <col min="7444" max="7444" width="5.6640625" customWidth="1"/>
    <col min="7445" max="7445" width="3.6640625" customWidth="1"/>
    <col min="7446" max="7446" width="4.6640625" customWidth="1"/>
    <col min="7447" max="7447" width="5.6640625" customWidth="1"/>
    <col min="7448" max="7448" width="3.6640625" customWidth="1"/>
    <col min="7449" max="7449" width="4.6640625" customWidth="1"/>
    <col min="7450" max="7450" width="5.6640625" customWidth="1"/>
    <col min="7681" max="7681" width="2.109375" customWidth="1"/>
    <col min="7682" max="7682" width="5.44140625" customWidth="1"/>
    <col min="7683" max="7683" width="3.6640625" customWidth="1"/>
    <col min="7684" max="7684" width="4.6640625" customWidth="1"/>
    <col min="7685" max="7685" width="5.6640625" customWidth="1"/>
    <col min="7686" max="7686" width="3.6640625" customWidth="1"/>
    <col min="7687" max="7687" width="4.6640625" customWidth="1"/>
    <col min="7688" max="7688" width="5.6640625" customWidth="1"/>
    <col min="7689" max="7689" width="3.6640625" customWidth="1"/>
    <col min="7690" max="7690" width="4.6640625" customWidth="1"/>
    <col min="7691" max="7691" width="5.6640625" customWidth="1"/>
    <col min="7692" max="7692" width="3.6640625" customWidth="1"/>
    <col min="7693" max="7693" width="4.6640625" customWidth="1"/>
    <col min="7694" max="7694" width="5.6640625" customWidth="1"/>
    <col min="7695" max="7695" width="3.6640625" customWidth="1"/>
    <col min="7696" max="7696" width="4.6640625" customWidth="1"/>
    <col min="7697" max="7697" width="5.6640625" customWidth="1"/>
    <col min="7698" max="7698" width="3.6640625" customWidth="1"/>
    <col min="7699" max="7699" width="4.6640625" customWidth="1"/>
    <col min="7700" max="7700" width="5.6640625" customWidth="1"/>
    <col min="7701" max="7701" width="3.6640625" customWidth="1"/>
    <col min="7702" max="7702" width="4.6640625" customWidth="1"/>
    <col min="7703" max="7703" width="5.6640625" customWidth="1"/>
    <col min="7704" max="7704" width="3.6640625" customWidth="1"/>
    <col min="7705" max="7705" width="4.6640625" customWidth="1"/>
    <col min="7706" max="7706" width="5.6640625" customWidth="1"/>
    <col min="7937" max="7937" width="2.109375" customWidth="1"/>
    <col min="7938" max="7938" width="5.44140625" customWidth="1"/>
    <col min="7939" max="7939" width="3.6640625" customWidth="1"/>
    <col min="7940" max="7940" width="4.6640625" customWidth="1"/>
    <col min="7941" max="7941" width="5.6640625" customWidth="1"/>
    <col min="7942" max="7942" width="3.6640625" customWidth="1"/>
    <col min="7943" max="7943" width="4.6640625" customWidth="1"/>
    <col min="7944" max="7944" width="5.6640625" customWidth="1"/>
    <col min="7945" max="7945" width="3.6640625" customWidth="1"/>
    <col min="7946" max="7946" width="4.6640625" customWidth="1"/>
    <col min="7947" max="7947" width="5.6640625" customWidth="1"/>
    <col min="7948" max="7948" width="3.6640625" customWidth="1"/>
    <col min="7949" max="7949" width="4.6640625" customWidth="1"/>
    <col min="7950" max="7950" width="5.6640625" customWidth="1"/>
    <col min="7951" max="7951" width="3.6640625" customWidth="1"/>
    <col min="7952" max="7952" width="4.6640625" customWidth="1"/>
    <col min="7953" max="7953" width="5.6640625" customWidth="1"/>
    <col min="7954" max="7954" width="3.6640625" customWidth="1"/>
    <col min="7955" max="7955" width="4.6640625" customWidth="1"/>
    <col min="7956" max="7956" width="5.6640625" customWidth="1"/>
    <col min="7957" max="7957" width="3.6640625" customWidth="1"/>
    <col min="7958" max="7958" width="4.6640625" customWidth="1"/>
    <col min="7959" max="7959" width="5.6640625" customWidth="1"/>
    <col min="7960" max="7960" width="3.6640625" customWidth="1"/>
    <col min="7961" max="7961" width="4.6640625" customWidth="1"/>
    <col min="7962" max="7962" width="5.6640625" customWidth="1"/>
    <col min="8193" max="8193" width="2.109375" customWidth="1"/>
    <col min="8194" max="8194" width="5.44140625" customWidth="1"/>
    <col min="8195" max="8195" width="3.6640625" customWidth="1"/>
    <col min="8196" max="8196" width="4.6640625" customWidth="1"/>
    <col min="8197" max="8197" width="5.6640625" customWidth="1"/>
    <col min="8198" max="8198" width="3.6640625" customWidth="1"/>
    <col min="8199" max="8199" width="4.6640625" customWidth="1"/>
    <col min="8200" max="8200" width="5.6640625" customWidth="1"/>
    <col min="8201" max="8201" width="3.6640625" customWidth="1"/>
    <col min="8202" max="8202" width="4.6640625" customWidth="1"/>
    <col min="8203" max="8203" width="5.6640625" customWidth="1"/>
    <col min="8204" max="8204" width="3.6640625" customWidth="1"/>
    <col min="8205" max="8205" width="4.6640625" customWidth="1"/>
    <col min="8206" max="8206" width="5.6640625" customWidth="1"/>
    <col min="8207" max="8207" width="3.6640625" customWidth="1"/>
    <col min="8208" max="8208" width="4.6640625" customWidth="1"/>
    <col min="8209" max="8209" width="5.6640625" customWidth="1"/>
    <col min="8210" max="8210" width="3.6640625" customWidth="1"/>
    <col min="8211" max="8211" width="4.6640625" customWidth="1"/>
    <col min="8212" max="8212" width="5.6640625" customWidth="1"/>
    <col min="8213" max="8213" width="3.6640625" customWidth="1"/>
    <col min="8214" max="8214" width="4.6640625" customWidth="1"/>
    <col min="8215" max="8215" width="5.6640625" customWidth="1"/>
    <col min="8216" max="8216" width="3.6640625" customWidth="1"/>
    <col min="8217" max="8217" width="4.6640625" customWidth="1"/>
    <col min="8218" max="8218" width="5.6640625" customWidth="1"/>
    <col min="8449" max="8449" width="2.109375" customWidth="1"/>
    <col min="8450" max="8450" width="5.44140625" customWidth="1"/>
    <col min="8451" max="8451" width="3.6640625" customWidth="1"/>
    <col min="8452" max="8452" width="4.6640625" customWidth="1"/>
    <col min="8453" max="8453" width="5.6640625" customWidth="1"/>
    <col min="8454" max="8454" width="3.6640625" customWidth="1"/>
    <col min="8455" max="8455" width="4.6640625" customWidth="1"/>
    <col min="8456" max="8456" width="5.6640625" customWidth="1"/>
    <col min="8457" max="8457" width="3.6640625" customWidth="1"/>
    <col min="8458" max="8458" width="4.6640625" customWidth="1"/>
    <col min="8459" max="8459" width="5.6640625" customWidth="1"/>
    <col min="8460" max="8460" width="3.6640625" customWidth="1"/>
    <col min="8461" max="8461" width="4.6640625" customWidth="1"/>
    <col min="8462" max="8462" width="5.6640625" customWidth="1"/>
    <col min="8463" max="8463" width="3.6640625" customWidth="1"/>
    <col min="8464" max="8464" width="4.6640625" customWidth="1"/>
    <col min="8465" max="8465" width="5.6640625" customWidth="1"/>
    <col min="8466" max="8466" width="3.6640625" customWidth="1"/>
    <col min="8467" max="8467" width="4.6640625" customWidth="1"/>
    <col min="8468" max="8468" width="5.6640625" customWidth="1"/>
    <col min="8469" max="8469" width="3.6640625" customWidth="1"/>
    <col min="8470" max="8470" width="4.6640625" customWidth="1"/>
    <col min="8471" max="8471" width="5.6640625" customWidth="1"/>
    <col min="8472" max="8472" width="3.6640625" customWidth="1"/>
    <col min="8473" max="8473" width="4.6640625" customWidth="1"/>
    <col min="8474" max="8474" width="5.6640625" customWidth="1"/>
    <col min="8705" max="8705" width="2.109375" customWidth="1"/>
    <col min="8706" max="8706" width="5.44140625" customWidth="1"/>
    <col min="8707" max="8707" width="3.6640625" customWidth="1"/>
    <col min="8708" max="8708" width="4.6640625" customWidth="1"/>
    <col min="8709" max="8709" width="5.6640625" customWidth="1"/>
    <col min="8710" max="8710" width="3.6640625" customWidth="1"/>
    <col min="8711" max="8711" width="4.6640625" customWidth="1"/>
    <col min="8712" max="8712" width="5.6640625" customWidth="1"/>
    <col min="8713" max="8713" width="3.6640625" customWidth="1"/>
    <col min="8714" max="8714" width="4.6640625" customWidth="1"/>
    <col min="8715" max="8715" width="5.6640625" customWidth="1"/>
    <col min="8716" max="8716" width="3.6640625" customWidth="1"/>
    <col min="8717" max="8717" width="4.6640625" customWidth="1"/>
    <col min="8718" max="8718" width="5.6640625" customWidth="1"/>
    <col min="8719" max="8719" width="3.6640625" customWidth="1"/>
    <col min="8720" max="8720" width="4.6640625" customWidth="1"/>
    <col min="8721" max="8721" width="5.6640625" customWidth="1"/>
    <col min="8722" max="8722" width="3.6640625" customWidth="1"/>
    <col min="8723" max="8723" width="4.6640625" customWidth="1"/>
    <col min="8724" max="8724" width="5.6640625" customWidth="1"/>
    <col min="8725" max="8725" width="3.6640625" customWidth="1"/>
    <col min="8726" max="8726" width="4.6640625" customWidth="1"/>
    <col min="8727" max="8727" width="5.6640625" customWidth="1"/>
    <col min="8728" max="8728" width="3.6640625" customWidth="1"/>
    <col min="8729" max="8729" width="4.6640625" customWidth="1"/>
    <col min="8730" max="8730" width="5.6640625" customWidth="1"/>
    <col min="8961" max="8961" width="2.109375" customWidth="1"/>
    <col min="8962" max="8962" width="5.44140625" customWidth="1"/>
    <col min="8963" max="8963" width="3.6640625" customWidth="1"/>
    <col min="8964" max="8964" width="4.6640625" customWidth="1"/>
    <col min="8965" max="8965" width="5.6640625" customWidth="1"/>
    <col min="8966" max="8966" width="3.6640625" customWidth="1"/>
    <col min="8967" max="8967" width="4.6640625" customWidth="1"/>
    <col min="8968" max="8968" width="5.6640625" customWidth="1"/>
    <col min="8969" max="8969" width="3.6640625" customWidth="1"/>
    <col min="8970" max="8970" width="4.6640625" customWidth="1"/>
    <col min="8971" max="8971" width="5.6640625" customWidth="1"/>
    <col min="8972" max="8972" width="3.6640625" customWidth="1"/>
    <col min="8973" max="8973" width="4.6640625" customWidth="1"/>
    <col min="8974" max="8974" width="5.6640625" customWidth="1"/>
    <col min="8975" max="8975" width="3.6640625" customWidth="1"/>
    <col min="8976" max="8976" width="4.6640625" customWidth="1"/>
    <col min="8977" max="8977" width="5.6640625" customWidth="1"/>
    <col min="8978" max="8978" width="3.6640625" customWidth="1"/>
    <col min="8979" max="8979" width="4.6640625" customWidth="1"/>
    <col min="8980" max="8980" width="5.6640625" customWidth="1"/>
    <col min="8981" max="8981" width="3.6640625" customWidth="1"/>
    <col min="8982" max="8982" width="4.6640625" customWidth="1"/>
    <col min="8983" max="8983" width="5.6640625" customWidth="1"/>
    <col min="8984" max="8984" width="3.6640625" customWidth="1"/>
    <col min="8985" max="8985" width="4.6640625" customWidth="1"/>
    <col min="8986" max="8986" width="5.6640625" customWidth="1"/>
    <col min="9217" max="9217" width="2.109375" customWidth="1"/>
    <col min="9218" max="9218" width="5.44140625" customWidth="1"/>
    <col min="9219" max="9219" width="3.6640625" customWidth="1"/>
    <col min="9220" max="9220" width="4.6640625" customWidth="1"/>
    <col min="9221" max="9221" width="5.6640625" customWidth="1"/>
    <col min="9222" max="9222" width="3.6640625" customWidth="1"/>
    <col min="9223" max="9223" width="4.6640625" customWidth="1"/>
    <col min="9224" max="9224" width="5.6640625" customWidth="1"/>
    <col min="9225" max="9225" width="3.6640625" customWidth="1"/>
    <col min="9226" max="9226" width="4.6640625" customWidth="1"/>
    <col min="9227" max="9227" width="5.6640625" customWidth="1"/>
    <col min="9228" max="9228" width="3.6640625" customWidth="1"/>
    <col min="9229" max="9229" width="4.6640625" customWidth="1"/>
    <col min="9230" max="9230" width="5.6640625" customWidth="1"/>
    <col min="9231" max="9231" width="3.6640625" customWidth="1"/>
    <col min="9232" max="9232" width="4.6640625" customWidth="1"/>
    <col min="9233" max="9233" width="5.6640625" customWidth="1"/>
    <col min="9234" max="9234" width="3.6640625" customWidth="1"/>
    <col min="9235" max="9235" width="4.6640625" customWidth="1"/>
    <col min="9236" max="9236" width="5.6640625" customWidth="1"/>
    <col min="9237" max="9237" width="3.6640625" customWidth="1"/>
    <col min="9238" max="9238" width="4.6640625" customWidth="1"/>
    <col min="9239" max="9239" width="5.6640625" customWidth="1"/>
    <col min="9240" max="9240" width="3.6640625" customWidth="1"/>
    <col min="9241" max="9241" width="4.6640625" customWidth="1"/>
    <col min="9242" max="9242" width="5.6640625" customWidth="1"/>
    <col min="9473" max="9473" width="2.109375" customWidth="1"/>
    <col min="9474" max="9474" width="5.44140625" customWidth="1"/>
    <col min="9475" max="9475" width="3.6640625" customWidth="1"/>
    <col min="9476" max="9476" width="4.6640625" customWidth="1"/>
    <col min="9477" max="9477" width="5.6640625" customWidth="1"/>
    <col min="9478" max="9478" width="3.6640625" customWidth="1"/>
    <col min="9479" max="9479" width="4.6640625" customWidth="1"/>
    <col min="9480" max="9480" width="5.6640625" customWidth="1"/>
    <col min="9481" max="9481" width="3.6640625" customWidth="1"/>
    <col min="9482" max="9482" width="4.6640625" customWidth="1"/>
    <col min="9483" max="9483" width="5.6640625" customWidth="1"/>
    <col min="9484" max="9484" width="3.6640625" customWidth="1"/>
    <col min="9485" max="9485" width="4.6640625" customWidth="1"/>
    <col min="9486" max="9486" width="5.6640625" customWidth="1"/>
    <col min="9487" max="9487" width="3.6640625" customWidth="1"/>
    <col min="9488" max="9488" width="4.6640625" customWidth="1"/>
    <col min="9489" max="9489" width="5.6640625" customWidth="1"/>
    <col min="9490" max="9490" width="3.6640625" customWidth="1"/>
    <col min="9491" max="9491" width="4.6640625" customWidth="1"/>
    <col min="9492" max="9492" width="5.6640625" customWidth="1"/>
    <col min="9493" max="9493" width="3.6640625" customWidth="1"/>
    <col min="9494" max="9494" width="4.6640625" customWidth="1"/>
    <col min="9495" max="9495" width="5.6640625" customWidth="1"/>
    <col min="9496" max="9496" width="3.6640625" customWidth="1"/>
    <col min="9497" max="9497" width="4.6640625" customWidth="1"/>
    <col min="9498" max="9498" width="5.6640625" customWidth="1"/>
    <col min="9729" max="9729" width="2.109375" customWidth="1"/>
    <col min="9730" max="9730" width="5.44140625" customWidth="1"/>
    <col min="9731" max="9731" width="3.6640625" customWidth="1"/>
    <col min="9732" max="9732" width="4.6640625" customWidth="1"/>
    <col min="9733" max="9733" width="5.6640625" customWidth="1"/>
    <col min="9734" max="9734" width="3.6640625" customWidth="1"/>
    <col min="9735" max="9735" width="4.6640625" customWidth="1"/>
    <col min="9736" max="9736" width="5.6640625" customWidth="1"/>
    <col min="9737" max="9737" width="3.6640625" customWidth="1"/>
    <col min="9738" max="9738" width="4.6640625" customWidth="1"/>
    <col min="9739" max="9739" width="5.6640625" customWidth="1"/>
    <col min="9740" max="9740" width="3.6640625" customWidth="1"/>
    <col min="9741" max="9741" width="4.6640625" customWidth="1"/>
    <col min="9742" max="9742" width="5.6640625" customWidth="1"/>
    <col min="9743" max="9743" width="3.6640625" customWidth="1"/>
    <col min="9744" max="9744" width="4.6640625" customWidth="1"/>
    <col min="9745" max="9745" width="5.6640625" customWidth="1"/>
    <col min="9746" max="9746" width="3.6640625" customWidth="1"/>
    <col min="9747" max="9747" width="4.6640625" customWidth="1"/>
    <col min="9748" max="9748" width="5.6640625" customWidth="1"/>
    <col min="9749" max="9749" width="3.6640625" customWidth="1"/>
    <col min="9750" max="9750" width="4.6640625" customWidth="1"/>
    <col min="9751" max="9751" width="5.6640625" customWidth="1"/>
    <col min="9752" max="9752" width="3.6640625" customWidth="1"/>
    <col min="9753" max="9753" width="4.6640625" customWidth="1"/>
    <col min="9754" max="9754" width="5.6640625" customWidth="1"/>
    <col min="9985" max="9985" width="2.109375" customWidth="1"/>
    <col min="9986" max="9986" width="5.44140625" customWidth="1"/>
    <col min="9987" max="9987" width="3.6640625" customWidth="1"/>
    <col min="9988" max="9988" width="4.6640625" customWidth="1"/>
    <col min="9989" max="9989" width="5.6640625" customWidth="1"/>
    <col min="9990" max="9990" width="3.6640625" customWidth="1"/>
    <col min="9991" max="9991" width="4.6640625" customWidth="1"/>
    <col min="9992" max="9992" width="5.6640625" customWidth="1"/>
    <col min="9993" max="9993" width="3.6640625" customWidth="1"/>
    <col min="9994" max="9994" width="4.6640625" customWidth="1"/>
    <col min="9995" max="9995" width="5.6640625" customWidth="1"/>
    <col min="9996" max="9996" width="3.6640625" customWidth="1"/>
    <col min="9997" max="9997" width="4.6640625" customWidth="1"/>
    <col min="9998" max="9998" width="5.6640625" customWidth="1"/>
    <col min="9999" max="9999" width="3.6640625" customWidth="1"/>
    <col min="10000" max="10000" width="4.6640625" customWidth="1"/>
    <col min="10001" max="10001" width="5.6640625" customWidth="1"/>
    <col min="10002" max="10002" width="3.6640625" customWidth="1"/>
    <col min="10003" max="10003" width="4.6640625" customWidth="1"/>
    <col min="10004" max="10004" width="5.6640625" customWidth="1"/>
    <col min="10005" max="10005" width="3.6640625" customWidth="1"/>
    <col min="10006" max="10006" width="4.6640625" customWidth="1"/>
    <col min="10007" max="10007" width="5.6640625" customWidth="1"/>
    <col min="10008" max="10008" width="3.6640625" customWidth="1"/>
    <col min="10009" max="10009" width="4.6640625" customWidth="1"/>
    <col min="10010" max="10010" width="5.6640625" customWidth="1"/>
    <col min="10241" max="10241" width="2.109375" customWidth="1"/>
    <col min="10242" max="10242" width="5.44140625" customWidth="1"/>
    <col min="10243" max="10243" width="3.6640625" customWidth="1"/>
    <col min="10244" max="10244" width="4.6640625" customWidth="1"/>
    <col min="10245" max="10245" width="5.6640625" customWidth="1"/>
    <col min="10246" max="10246" width="3.6640625" customWidth="1"/>
    <col min="10247" max="10247" width="4.6640625" customWidth="1"/>
    <col min="10248" max="10248" width="5.6640625" customWidth="1"/>
    <col min="10249" max="10249" width="3.6640625" customWidth="1"/>
    <col min="10250" max="10250" width="4.6640625" customWidth="1"/>
    <col min="10251" max="10251" width="5.6640625" customWidth="1"/>
    <col min="10252" max="10252" width="3.6640625" customWidth="1"/>
    <col min="10253" max="10253" width="4.6640625" customWidth="1"/>
    <col min="10254" max="10254" width="5.6640625" customWidth="1"/>
    <col min="10255" max="10255" width="3.6640625" customWidth="1"/>
    <col min="10256" max="10256" width="4.6640625" customWidth="1"/>
    <col min="10257" max="10257" width="5.6640625" customWidth="1"/>
    <col min="10258" max="10258" width="3.6640625" customWidth="1"/>
    <col min="10259" max="10259" width="4.6640625" customWidth="1"/>
    <col min="10260" max="10260" width="5.6640625" customWidth="1"/>
    <col min="10261" max="10261" width="3.6640625" customWidth="1"/>
    <col min="10262" max="10262" width="4.6640625" customWidth="1"/>
    <col min="10263" max="10263" width="5.6640625" customWidth="1"/>
    <col min="10264" max="10264" width="3.6640625" customWidth="1"/>
    <col min="10265" max="10265" width="4.6640625" customWidth="1"/>
    <col min="10266" max="10266" width="5.6640625" customWidth="1"/>
    <col min="10497" max="10497" width="2.109375" customWidth="1"/>
    <col min="10498" max="10498" width="5.44140625" customWidth="1"/>
    <col min="10499" max="10499" width="3.6640625" customWidth="1"/>
    <col min="10500" max="10500" width="4.6640625" customWidth="1"/>
    <col min="10501" max="10501" width="5.6640625" customWidth="1"/>
    <col min="10502" max="10502" width="3.6640625" customWidth="1"/>
    <col min="10503" max="10503" width="4.6640625" customWidth="1"/>
    <col min="10504" max="10504" width="5.6640625" customWidth="1"/>
    <col min="10505" max="10505" width="3.6640625" customWidth="1"/>
    <col min="10506" max="10506" width="4.6640625" customWidth="1"/>
    <col min="10507" max="10507" width="5.6640625" customWidth="1"/>
    <col min="10508" max="10508" width="3.6640625" customWidth="1"/>
    <col min="10509" max="10509" width="4.6640625" customWidth="1"/>
    <col min="10510" max="10510" width="5.6640625" customWidth="1"/>
    <col min="10511" max="10511" width="3.6640625" customWidth="1"/>
    <col min="10512" max="10512" width="4.6640625" customWidth="1"/>
    <col min="10513" max="10513" width="5.6640625" customWidth="1"/>
    <col min="10514" max="10514" width="3.6640625" customWidth="1"/>
    <col min="10515" max="10515" width="4.6640625" customWidth="1"/>
    <col min="10516" max="10516" width="5.6640625" customWidth="1"/>
    <col min="10517" max="10517" width="3.6640625" customWidth="1"/>
    <col min="10518" max="10518" width="4.6640625" customWidth="1"/>
    <col min="10519" max="10519" width="5.6640625" customWidth="1"/>
    <col min="10520" max="10520" width="3.6640625" customWidth="1"/>
    <col min="10521" max="10521" width="4.6640625" customWidth="1"/>
    <col min="10522" max="10522" width="5.6640625" customWidth="1"/>
    <col min="10753" max="10753" width="2.109375" customWidth="1"/>
    <col min="10754" max="10754" width="5.44140625" customWidth="1"/>
    <col min="10755" max="10755" width="3.6640625" customWidth="1"/>
    <col min="10756" max="10756" width="4.6640625" customWidth="1"/>
    <col min="10757" max="10757" width="5.6640625" customWidth="1"/>
    <col min="10758" max="10758" width="3.6640625" customWidth="1"/>
    <col min="10759" max="10759" width="4.6640625" customWidth="1"/>
    <col min="10760" max="10760" width="5.6640625" customWidth="1"/>
    <col min="10761" max="10761" width="3.6640625" customWidth="1"/>
    <col min="10762" max="10762" width="4.6640625" customWidth="1"/>
    <col min="10763" max="10763" width="5.6640625" customWidth="1"/>
    <col min="10764" max="10764" width="3.6640625" customWidth="1"/>
    <col min="10765" max="10765" width="4.6640625" customWidth="1"/>
    <col min="10766" max="10766" width="5.6640625" customWidth="1"/>
    <col min="10767" max="10767" width="3.6640625" customWidth="1"/>
    <col min="10768" max="10768" width="4.6640625" customWidth="1"/>
    <col min="10769" max="10769" width="5.6640625" customWidth="1"/>
    <col min="10770" max="10770" width="3.6640625" customWidth="1"/>
    <col min="10771" max="10771" width="4.6640625" customWidth="1"/>
    <col min="10772" max="10772" width="5.6640625" customWidth="1"/>
    <col min="10773" max="10773" width="3.6640625" customWidth="1"/>
    <col min="10774" max="10774" width="4.6640625" customWidth="1"/>
    <col min="10775" max="10775" width="5.6640625" customWidth="1"/>
    <col min="10776" max="10776" width="3.6640625" customWidth="1"/>
    <col min="10777" max="10777" width="4.6640625" customWidth="1"/>
    <col min="10778" max="10778" width="5.6640625" customWidth="1"/>
    <col min="11009" max="11009" width="2.109375" customWidth="1"/>
    <col min="11010" max="11010" width="5.44140625" customWidth="1"/>
    <col min="11011" max="11011" width="3.6640625" customWidth="1"/>
    <col min="11012" max="11012" width="4.6640625" customWidth="1"/>
    <col min="11013" max="11013" width="5.6640625" customWidth="1"/>
    <col min="11014" max="11014" width="3.6640625" customWidth="1"/>
    <col min="11015" max="11015" width="4.6640625" customWidth="1"/>
    <col min="11016" max="11016" width="5.6640625" customWidth="1"/>
    <col min="11017" max="11017" width="3.6640625" customWidth="1"/>
    <col min="11018" max="11018" width="4.6640625" customWidth="1"/>
    <col min="11019" max="11019" width="5.6640625" customWidth="1"/>
    <col min="11020" max="11020" width="3.6640625" customWidth="1"/>
    <col min="11021" max="11021" width="4.6640625" customWidth="1"/>
    <col min="11022" max="11022" width="5.6640625" customWidth="1"/>
    <col min="11023" max="11023" width="3.6640625" customWidth="1"/>
    <col min="11024" max="11024" width="4.6640625" customWidth="1"/>
    <col min="11025" max="11025" width="5.6640625" customWidth="1"/>
    <col min="11026" max="11026" width="3.6640625" customWidth="1"/>
    <col min="11027" max="11027" width="4.6640625" customWidth="1"/>
    <col min="11028" max="11028" width="5.6640625" customWidth="1"/>
    <col min="11029" max="11029" width="3.6640625" customWidth="1"/>
    <col min="11030" max="11030" width="4.6640625" customWidth="1"/>
    <col min="11031" max="11031" width="5.6640625" customWidth="1"/>
    <col min="11032" max="11032" width="3.6640625" customWidth="1"/>
    <col min="11033" max="11033" width="4.6640625" customWidth="1"/>
    <col min="11034" max="11034" width="5.6640625" customWidth="1"/>
    <col min="11265" max="11265" width="2.109375" customWidth="1"/>
    <col min="11266" max="11266" width="5.44140625" customWidth="1"/>
    <col min="11267" max="11267" width="3.6640625" customWidth="1"/>
    <col min="11268" max="11268" width="4.6640625" customWidth="1"/>
    <col min="11269" max="11269" width="5.6640625" customWidth="1"/>
    <col min="11270" max="11270" width="3.6640625" customWidth="1"/>
    <col min="11271" max="11271" width="4.6640625" customWidth="1"/>
    <col min="11272" max="11272" width="5.6640625" customWidth="1"/>
    <col min="11273" max="11273" width="3.6640625" customWidth="1"/>
    <col min="11274" max="11274" width="4.6640625" customWidth="1"/>
    <col min="11275" max="11275" width="5.6640625" customWidth="1"/>
    <col min="11276" max="11276" width="3.6640625" customWidth="1"/>
    <col min="11277" max="11277" width="4.6640625" customWidth="1"/>
    <col min="11278" max="11278" width="5.6640625" customWidth="1"/>
    <col min="11279" max="11279" width="3.6640625" customWidth="1"/>
    <col min="11280" max="11280" width="4.6640625" customWidth="1"/>
    <col min="11281" max="11281" width="5.6640625" customWidth="1"/>
    <col min="11282" max="11282" width="3.6640625" customWidth="1"/>
    <col min="11283" max="11283" width="4.6640625" customWidth="1"/>
    <col min="11284" max="11284" width="5.6640625" customWidth="1"/>
    <col min="11285" max="11285" width="3.6640625" customWidth="1"/>
    <col min="11286" max="11286" width="4.6640625" customWidth="1"/>
    <col min="11287" max="11287" width="5.6640625" customWidth="1"/>
    <col min="11288" max="11288" width="3.6640625" customWidth="1"/>
    <col min="11289" max="11289" width="4.6640625" customWidth="1"/>
    <col min="11290" max="11290" width="5.6640625" customWidth="1"/>
    <col min="11521" max="11521" width="2.109375" customWidth="1"/>
    <col min="11522" max="11522" width="5.44140625" customWidth="1"/>
    <col min="11523" max="11523" width="3.6640625" customWidth="1"/>
    <col min="11524" max="11524" width="4.6640625" customWidth="1"/>
    <col min="11525" max="11525" width="5.6640625" customWidth="1"/>
    <col min="11526" max="11526" width="3.6640625" customWidth="1"/>
    <col min="11527" max="11527" width="4.6640625" customWidth="1"/>
    <col min="11528" max="11528" width="5.6640625" customWidth="1"/>
    <col min="11529" max="11529" width="3.6640625" customWidth="1"/>
    <col min="11530" max="11530" width="4.6640625" customWidth="1"/>
    <col min="11531" max="11531" width="5.6640625" customWidth="1"/>
    <col min="11532" max="11532" width="3.6640625" customWidth="1"/>
    <col min="11533" max="11533" width="4.6640625" customWidth="1"/>
    <col min="11534" max="11534" width="5.6640625" customWidth="1"/>
    <col min="11535" max="11535" width="3.6640625" customWidth="1"/>
    <col min="11536" max="11536" width="4.6640625" customWidth="1"/>
    <col min="11537" max="11537" width="5.6640625" customWidth="1"/>
    <col min="11538" max="11538" width="3.6640625" customWidth="1"/>
    <col min="11539" max="11539" width="4.6640625" customWidth="1"/>
    <col min="11540" max="11540" width="5.6640625" customWidth="1"/>
    <col min="11541" max="11541" width="3.6640625" customWidth="1"/>
    <col min="11542" max="11542" width="4.6640625" customWidth="1"/>
    <col min="11543" max="11543" width="5.6640625" customWidth="1"/>
    <col min="11544" max="11544" width="3.6640625" customWidth="1"/>
    <col min="11545" max="11545" width="4.6640625" customWidth="1"/>
    <col min="11546" max="11546" width="5.6640625" customWidth="1"/>
    <col min="11777" max="11777" width="2.109375" customWidth="1"/>
    <col min="11778" max="11778" width="5.44140625" customWidth="1"/>
    <col min="11779" max="11779" width="3.6640625" customWidth="1"/>
    <col min="11780" max="11780" width="4.6640625" customWidth="1"/>
    <col min="11781" max="11781" width="5.6640625" customWidth="1"/>
    <col min="11782" max="11782" width="3.6640625" customWidth="1"/>
    <col min="11783" max="11783" width="4.6640625" customWidth="1"/>
    <col min="11784" max="11784" width="5.6640625" customWidth="1"/>
    <col min="11785" max="11785" width="3.6640625" customWidth="1"/>
    <col min="11786" max="11786" width="4.6640625" customWidth="1"/>
    <col min="11787" max="11787" width="5.6640625" customWidth="1"/>
    <col min="11788" max="11788" width="3.6640625" customWidth="1"/>
    <col min="11789" max="11789" width="4.6640625" customWidth="1"/>
    <col min="11790" max="11790" width="5.6640625" customWidth="1"/>
    <col min="11791" max="11791" width="3.6640625" customWidth="1"/>
    <col min="11792" max="11792" width="4.6640625" customWidth="1"/>
    <col min="11793" max="11793" width="5.6640625" customWidth="1"/>
    <col min="11794" max="11794" width="3.6640625" customWidth="1"/>
    <col min="11795" max="11795" width="4.6640625" customWidth="1"/>
    <col min="11796" max="11796" width="5.6640625" customWidth="1"/>
    <col min="11797" max="11797" width="3.6640625" customWidth="1"/>
    <col min="11798" max="11798" width="4.6640625" customWidth="1"/>
    <col min="11799" max="11799" width="5.6640625" customWidth="1"/>
    <col min="11800" max="11800" width="3.6640625" customWidth="1"/>
    <col min="11801" max="11801" width="4.6640625" customWidth="1"/>
    <col min="11802" max="11802" width="5.6640625" customWidth="1"/>
    <col min="12033" max="12033" width="2.109375" customWidth="1"/>
    <col min="12034" max="12034" width="5.44140625" customWidth="1"/>
    <col min="12035" max="12035" width="3.6640625" customWidth="1"/>
    <col min="12036" max="12036" width="4.6640625" customWidth="1"/>
    <col min="12037" max="12037" width="5.6640625" customWidth="1"/>
    <col min="12038" max="12038" width="3.6640625" customWidth="1"/>
    <col min="12039" max="12039" width="4.6640625" customWidth="1"/>
    <col min="12040" max="12040" width="5.6640625" customWidth="1"/>
    <col min="12041" max="12041" width="3.6640625" customWidth="1"/>
    <col min="12042" max="12042" width="4.6640625" customWidth="1"/>
    <col min="12043" max="12043" width="5.6640625" customWidth="1"/>
    <col min="12044" max="12044" width="3.6640625" customWidth="1"/>
    <col min="12045" max="12045" width="4.6640625" customWidth="1"/>
    <col min="12046" max="12046" width="5.6640625" customWidth="1"/>
    <col min="12047" max="12047" width="3.6640625" customWidth="1"/>
    <col min="12048" max="12048" width="4.6640625" customWidth="1"/>
    <col min="12049" max="12049" width="5.6640625" customWidth="1"/>
    <col min="12050" max="12050" width="3.6640625" customWidth="1"/>
    <col min="12051" max="12051" width="4.6640625" customWidth="1"/>
    <col min="12052" max="12052" width="5.6640625" customWidth="1"/>
    <col min="12053" max="12053" width="3.6640625" customWidth="1"/>
    <col min="12054" max="12054" width="4.6640625" customWidth="1"/>
    <col min="12055" max="12055" width="5.6640625" customWidth="1"/>
    <col min="12056" max="12056" width="3.6640625" customWidth="1"/>
    <col min="12057" max="12057" width="4.6640625" customWidth="1"/>
    <col min="12058" max="12058" width="5.6640625" customWidth="1"/>
    <col min="12289" max="12289" width="2.109375" customWidth="1"/>
    <col min="12290" max="12290" width="5.44140625" customWidth="1"/>
    <col min="12291" max="12291" width="3.6640625" customWidth="1"/>
    <col min="12292" max="12292" width="4.6640625" customWidth="1"/>
    <col min="12293" max="12293" width="5.6640625" customWidth="1"/>
    <col min="12294" max="12294" width="3.6640625" customWidth="1"/>
    <col min="12295" max="12295" width="4.6640625" customWidth="1"/>
    <col min="12296" max="12296" width="5.6640625" customWidth="1"/>
    <col min="12297" max="12297" width="3.6640625" customWidth="1"/>
    <col min="12298" max="12298" width="4.6640625" customWidth="1"/>
    <col min="12299" max="12299" width="5.6640625" customWidth="1"/>
    <col min="12300" max="12300" width="3.6640625" customWidth="1"/>
    <col min="12301" max="12301" width="4.6640625" customWidth="1"/>
    <col min="12302" max="12302" width="5.6640625" customWidth="1"/>
    <col min="12303" max="12303" width="3.6640625" customWidth="1"/>
    <col min="12304" max="12304" width="4.6640625" customWidth="1"/>
    <col min="12305" max="12305" width="5.6640625" customWidth="1"/>
    <col min="12306" max="12306" width="3.6640625" customWidth="1"/>
    <col min="12307" max="12307" width="4.6640625" customWidth="1"/>
    <col min="12308" max="12308" width="5.6640625" customWidth="1"/>
    <col min="12309" max="12309" width="3.6640625" customWidth="1"/>
    <col min="12310" max="12310" width="4.6640625" customWidth="1"/>
    <col min="12311" max="12311" width="5.6640625" customWidth="1"/>
    <col min="12312" max="12312" width="3.6640625" customWidth="1"/>
    <col min="12313" max="12313" width="4.6640625" customWidth="1"/>
    <col min="12314" max="12314" width="5.6640625" customWidth="1"/>
    <col min="12545" max="12545" width="2.109375" customWidth="1"/>
    <col min="12546" max="12546" width="5.44140625" customWidth="1"/>
    <col min="12547" max="12547" width="3.6640625" customWidth="1"/>
    <col min="12548" max="12548" width="4.6640625" customWidth="1"/>
    <col min="12549" max="12549" width="5.6640625" customWidth="1"/>
    <col min="12550" max="12550" width="3.6640625" customWidth="1"/>
    <col min="12551" max="12551" width="4.6640625" customWidth="1"/>
    <col min="12552" max="12552" width="5.6640625" customWidth="1"/>
    <col min="12553" max="12553" width="3.6640625" customWidth="1"/>
    <col min="12554" max="12554" width="4.6640625" customWidth="1"/>
    <col min="12555" max="12555" width="5.6640625" customWidth="1"/>
    <col min="12556" max="12556" width="3.6640625" customWidth="1"/>
    <col min="12557" max="12557" width="4.6640625" customWidth="1"/>
    <col min="12558" max="12558" width="5.6640625" customWidth="1"/>
    <col min="12559" max="12559" width="3.6640625" customWidth="1"/>
    <col min="12560" max="12560" width="4.6640625" customWidth="1"/>
    <col min="12561" max="12561" width="5.6640625" customWidth="1"/>
    <col min="12562" max="12562" width="3.6640625" customWidth="1"/>
    <col min="12563" max="12563" width="4.6640625" customWidth="1"/>
    <col min="12564" max="12564" width="5.6640625" customWidth="1"/>
    <col min="12565" max="12565" width="3.6640625" customWidth="1"/>
    <col min="12566" max="12566" width="4.6640625" customWidth="1"/>
    <col min="12567" max="12567" width="5.6640625" customWidth="1"/>
    <col min="12568" max="12568" width="3.6640625" customWidth="1"/>
    <col min="12569" max="12569" width="4.6640625" customWidth="1"/>
    <col min="12570" max="12570" width="5.6640625" customWidth="1"/>
    <col min="12801" max="12801" width="2.109375" customWidth="1"/>
    <col min="12802" max="12802" width="5.44140625" customWidth="1"/>
    <col min="12803" max="12803" width="3.6640625" customWidth="1"/>
    <col min="12804" max="12804" width="4.6640625" customWidth="1"/>
    <col min="12805" max="12805" width="5.6640625" customWidth="1"/>
    <col min="12806" max="12806" width="3.6640625" customWidth="1"/>
    <col min="12807" max="12807" width="4.6640625" customWidth="1"/>
    <col min="12808" max="12808" width="5.6640625" customWidth="1"/>
    <col min="12809" max="12809" width="3.6640625" customWidth="1"/>
    <col min="12810" max="12810" width="4.6640625" customWidth="1"/>
    <col min="12811" max="12811" width="5.6640625" customWidth="1"/>
    <col min="12812" max="12812" width="3.6640625" customWidth="1"/>
    <col min="12813" max="12813" width="4.6640625" customWidth="1"/>
    <col min="12814" max="12814" width="5.6640625" customWidth="1"/>
    <col min="12815" max="12815" width="3.6640625" customWidth="1"/>
    <col min="12816" max="12816" width="4.6640625" customWidth="1"/>
    <col min="12817" max="12817" width="5.6640625" customWidth="1"/>
    <col min="12818" max="12818" width="3.6640625" customWidth="1"/>
    <col min="12819" max="12819" width="4.6640625" customWidth="1"/>
    <col min="12820" max="12820" width="5.6640625" customWidth="1"/>
    <col min="12821" max="12821" width="3.6640625" customWidth="1"/>
    <col min="12822" max="12822" width="4.6640625" customWidth="1"/>
    <col min="12823" max="12823" width="5.6640625" customWidth="1"/>
    <col min="12824" max="12824" width="3.6640625" customWidth="1"/>
    <col min="12825" max="12825" width="4.6640625" customWidth="1"/>
    <col min="12826" max="12826" width="5.6640625" customWidth="1"/>
    <col min="13057" max="13057" width="2.109375" customWidth="1"/>
    <col min="13058" max="13058" width="5.44140625" customWidth="1"/>
    <col min="13059" max="13059" width="3.6640625" customWidth="1"/>
    <col min="13060" max="13060" width="4.6640625" customWidth="1"/>
    <col min="13061" max="13061" width="5.6640625" customWidth="1"/>
    <col min="13062" max="13062" width="3.6640625" customWidth="1"/>
    <col min="13063" max="13063" width="4.6640625" customWidth="1"/>
    <col min="13064" max="13064" width="5.6640625" customWidth="1"/>
    <col min="13065" max="13065" width="3.6640625" customWidth="1"/>
    <col min="13066" max="13066" width="4.6640625" customWidth="1"/>
    <col min="13067" max="13067" width="5.6640625" customWidth="1"/>
    <col min="13068" max="13068" width="3.6640625" customWidth="1"/>
    <col min="13069" max="13069" width="4.6640625" customWidth="1"/>
    <col min="13070" max="13070" width="5.6640625" customWidth="1"/>
    <col min="13071" max="13071" width="3.6640625" customWidth="1"/>
    <col min="13072" max="13072" width="4.6640625" customWidth="1"/>
    <col min="13073" max="13073" width="5.6640625" customWidth="1"/>
    <col min="13074" max="13074" width="3.6640625" customWidth="1"/>
    <col min="13075" max="13075" width="4.6640625" customWidth="1"/>
    <col min="13076" max="13076" width="5.6640625" customWidth="1"/>
    <col min="13077" max="13077" width="3.6640625" customWidth="1"/>
    <col min="13078" max="13078" width="4.6640625" customWidth="1"/>
    <col min="13079" max="13079" width="5.6640625" customWidth="1"/>
    <col min="13080" max="13080" width="3.6640625" customWidth="1"/>
    <col min="13081" max="13081" width="4.6640625" customWidth="1"/>
    <col min="13082" max="13082" width="5.6640625" customWidth="1"/>
    <col min="13313" max="13313" width="2.109375" customWidth="1"/>
    <col min="13314" max="13314" width="5.44140625" customWidth="1"/>
    <col min="13315" max="13315" width="3.6640625" customWidth="1"/>
    <col min="13316" max="13316" width="4.6640625" customWidth="1"/>
    <col min="13317" max="13317" width="5.6640625" customWidth="1"/>
    <col min="13318" max="13318" width="3.6640625" customWidth="1"/>
    <col min="13319" max="13319" width="4.6640625" customWidth="1"/>
    <col min="13320" max="13320" width="5.6640625" customWidth="1"/>
    <col min="13321" max="13321" width="3.6640625" customWidth="1"/>
    <col min="13322" max="13322" width="4.6640625" customWidth="1"/>
    <col min="13323" max="13323" width="5.6640625" customWidth="1"/>
    <col min="13324" max="13324" width="3.6640625" customWidth="1"/>
    <col min="13325" max="13325" width="4.6640625" customWidth="1"/>
    <col min="13326" max="13326" width="5.6640625" customWidth="1"/>
    <col min="13327" max="13327" width="3.6640625" customWidth="1"/>
    <col min="13328" max="13328" width="4.6640625" customWidth="1"/>
    <col min="13329" max="13329" width="5.6640625" customWidth="1"/>
    <col min="13330" max="13330" width="3.6640625" customWidth="1"/>
    <col min="13331" max="13331" width="4.6640625" customWidth="1"/>
    <col min="13332" max="13332" width="5.6640625" customWidth="1"/>
    <col min="13333" max="13333" width="3.6640625" customWidth="1"/>
    <col min="13334" max="13334" width="4.6640625" customWidth="1"/>
    <col min="13335" max="13335" width="5.6640625" customWidth="1"/>
    <col min="13336" max="13336" width="3.6640625" customWidth="1"/>
    <col min="13337" max="13337" width="4.6640625" customWidth="1"/>
    <col min="13338" max="13338" width="5.6640625" customWidth="1"/>
    <col min="13569" max="13569" width="2.109375" customWidth="1"/>
    <col min="13570" max="13570" width="5.44140625" customWidth="1"/>
    <col min="13571" max="13571" width="3.6640625" customWidth="1"/>
    <col min="13572" max="13572" width="4.6640625" customWidth="1"/>
    <col min="13573" max="13573" width="5.6640625" customWidth="1"/>
    <col min="13574" max="13574" width="3.6640625" customWidth="1"/>
    <col min="13575" max="13575" width="4.6640625" customWidth="1"/>
    <col min="13576" max="13576" width="5.6640625" customWidth="1"/>
    <col min="13577" max="13577" width="3.6640625" customWidth="1"/>
    <col min="13578" max="13578" width="4.6640625" customWidth="1"/>
    <col min="13579" max="13579" width="5.6640625" customWidth="1"/>
    <col min="13580" max="13580" width="3.6640625" customWidth="1"/>
    <col min="13581" max="13581" width="4.6640625" customWidth="1"/>
    <col min="13582" max="13582" width="5.6640625" customWidth="1"/>
    <col min="13583" max="13583" width="3.6640625" customWidth="1"/>
    <col min="13584" max="13584" width="4.6640625" customWidth="1"/>
    <col min="13585" max="13585" width="5.6640625" customWidth="1"/>
    <col min="13586" max="13586" width="3.6640625" customWidth="1"/>
    <col min="13587" max="13587" width="4.6640625" customWidth="1"/>
    <col min="13588" max="13588" width="5.6640625" customWidth="1"/>
    <col min="13589" max="13589" width="3.6640625" customWidth="1"/>
    <col min="13590" max="13590" width="4.6640625" customWidth="1"/>
    <col min="13591" max="13591" width="5.6640625" customWidth="1"/>
    <col min="13592" max="13592" width="3.6640625" customWidth="1"/>
    <col min="13593" max="13593" width="4.6640625" customWidth="1"/>
    <col min="13594" max="13594" width="5.6640625" customWidth="1"/>
    <col min="13825" max="13825" width="2.109375" customWidth="1"/>
    <col min="13826" max="13826" width="5.44140625" customWidth="1"/>
    <col min="13827" max="13827" width="3.6640625" customWidth="1"/>
    <col min="13828" max="13828" width="4.6640625" customWidth="1"/>
    <col min="13829" max="13829" width="5.6640625" customWidth="1"/>
    <col min="13830" max="13830" width="3.6640625" customWidth="1"/>
    <col min="13831" max="13831" width="4.6640625" customWidth="1"/>
    <col min="13832" max="13832" width="5.6640625" customWidth="1"/>
    <col min="13833" max="13833" width="3.6640625" customWidth="1"/>
    <col min="13834" max="13834" width="4.6640625" customWidth="1"/>
    <col min="13835" max="13835" width="5.6640625" customWidth="1"/>
    <col min="13836" max="13836" width="3.6640625" customWidth="1"/>
    <col min="13837" max="13837" width="4.6640625" customWidth="1"/>
    <col min="13838" max="13838" width="5.6640625" customWidth="1"/>
    <col min="13839" max="13839" width="3.6640625" customWidth="1"/>
    <col min="13840" max="13840" width="4.6640625" customWidth="1"/>
    <col min="13841" max="13841" width="5.6640625" customWidth="1"/>
    <col min="13842" max="13842" width="3.6640625" customWidth="1"/>
    <col min="13843" max="13843" width="4.6640625" customWidth="1"/>
    <col min="13844" max="13844" width="5.6640625" customWidth="1"/>
    <col min="13845" max="13845" width="3.6640625" customWidth="1"/>
    <col min="13846" max="13846" width="4.6640625" customWidth="1"/>
    <col min="13847" max="13847" width="5.6640625" customWidth="1"/>
    <col min="13848" max="13848" width="3.6640625" customWidth="1"/>
    <col min="13849" max="13849" width="4.6640625" customWidth="1"/>
    <col min="13850" max="13850" width="5.6640625" customWidth="1"/>
    <col min="14081" max="14081" width="2.109375" customWidth="1"/>
    <col min="14082" max="14082" width="5.44140625" customWidth="1"/>
    <col min="14083" max="14083" width="3.6640625" customWidth="1"/>
    <col min="14084" max="14084" width="4.6640625" customWidth="1"/>
    <col min="14085" max="14085" width="5.6640625" customWidth="1"/>
    <col min="14086" max="14086" width="3.6640625" customWidth="1"/>
    <col min="14087" max="14087" width="4.6640625" customWidth="1"/>
    <col min="14088" max="14088" width="5.6640625" customWidth="1"/>
    <col min="14089" max="14089" width="3.6640625" customWidth="1"/>
    <col min="14090" max="14090" width="4.6640625" customWidth="1"/>
    <col min="14091" max="14091" width="5.6640625" customWidth="1"/>
    <col min="14092" max="14092" width="3.6640625" customWidth="1"/>
    <col min="14093" max="14093" width="4.6640625" customWidth="1"/>
    <col min="14094" max="14094" width="5.6640625" customWidth="1"/>
    <col min="14095" max="14095" width="3.6640625" customWidth="1"/>
    <col min="14096" max="14096" width="4.6640625" customWidth="1"/>
    <col min="14097" max="14097" width="5.6640625" customWidth="1"/>
    <col min="14098" max="14098" width="3.6640625" customWidth="1"/>
    <col min="14099" max="14099" width="4.6640625" customWidth="1"/>
    <col min="14100" max="14100" width="5.6640625" customWidth="1"/>
    <col min="14101" max="14101" width="3.6640625" customWidth="1"/>
    <col min="14102" max="14102" width="4.6640625" customWidth="1"/>
    <col min="14103" max="14103" width="5.6640625" customWidth="1"/>
    <col min="14104" max="14104" width="3.6640625" customWidth="1"/>
    <col min="14105" max="14105" width="4.6640625" customWidth="1"/>
    <col min="14106" max="14106" width="5.6640625" customWidth="1"/>
    <col min="14337" max="14337" width="2.109375" customWidth="1"/>
    <col min="14338" max="14338" width="5.44140625" customWidth="1"/>
    <col min="14339" max="14339" width="3.6640625" customWidth="1"/>
    <col min="14340" max="14340" width="4.6640625" customWidth="1"/>
    <col min="14341" max="14341" width="5.6640625" customWidth="1"/>
    <col min="14342" max="14342" width="3.6640625" customWidth="1"/>
    <col min="14343" max="14343" width="4.6640625" customWidth="1"/>
    <col min="14344" max="14344" width="5.6640625" customWidth="1"/>
    <col min="14345" max="14345" width="3.6640625" customWidth="1"/>
    <col min="14346" max="14346" width="4.6640625" customWidth="1"/>
    <col min="14347" max="14347" width="5.6640625" customWidth="1"/>
    <col min="14348" max="14348" width="3.6640625" customWidth="1"/>
    <col min="14349" max="14349" width="4.6640625" customWidth="1"/>
    <col min="14350" max="14350" width="5.6640625" customWidth="1"/>
    <col min="14351" max="14351" width="3.6640625" customWidth="1"/>
    <col min="14352" max="14352" width="4.6640625" customWidth="1"/>
    <col min="14353" max="14353" width="5.6640625" customWidth="1"/>
    <col min="14354" max="14354" width="3.6640625" customWidth="1"/>
    <col min="14355" max="14355" width="4.6640625" customWidth="1"/>
    <col min="14356" max="14356" width="5.6640625" customWidth="1"/>
    <col min="14357" max="14357" width="3.6640625" customWidth="1"/>
    <col min="14358" max="14358" width="4.6640625" customWidth="1"/>
    <col min="14359" max="14359" width="5.6640625" customWidth="1"/>
    <col min="14360" max="14360" width="3.6640625" customWidth="1"/>
    <col min="14361" max="14361" width="4.6640625" customWidth="1"/>
    <col min="14362" max="14362" width="5.6640625" customWidth="1"/>
    <col min="14593" max="14593" width="2.109375" customWidth="1"/>
    <col min="14594" max="14594" width="5.44140625" customWidth="1"/>
    <col min="14595" max="14595" width="3.6640625" customWidth="1"/>
    <col min="14596" max="14596" width="4.6640625" customWidth="1"/>
    <col min="14597" max="14597" width="5.6640625" customWidth="1"/>
    <col min="14598" max="14598" width="3.6640625" customWidth="1"/>
    <col min="14599" max="14599" width="4.6640625" customWidth="1"/>
    <col min="14600" max="14600" width="5.6640625" customWidth="1"/>
    <col min="14601" max="14601" width="3.6640625" customWidth="1"/>
    <col min="14602" max="14602" width="4.6640625" customWidth="1"/>
    <col min="14603" max="14603" width="5.6640625" customWidth="1"/>
    <col min="14604" max="14604" width="3.6640625" customWidth="1"/>
    <col min="14605" max="14605" width="4.6640625" customWidth="1"/>
    <col min="14606" max="14606" width="5.6640625" customWidth="1"/>
    <col min="14607" max="14607" width="3.6640625" customWidth="1"/>
    <col min="14608" max="14608" width="4.6640625" customWidth="1"/>
    <col min="14609" max="14609" width="5.6640625" customWidth="1"/>
    <col min="14610" max="14610" width="3.6640625" customWidth="1"/>
    <col min="14611" max="14611" width="4.6640625" customWidth="1"/>
    <col min="14612" max="14612" width="5.6640625" customWidth="1"/>
    <col min="14613" max="14613" width="3.6640625" customWidth="1"/>
    <col min="14614" max="14614" width="4.6640625" customWidth="1"/>
    <col min="14615" max="14615" width="5.6640625" customWidth="1"/>
    <col min="14616" max="14616" width="3.6640625" customWidth="1"/>
    <col min="14617" max="14617" width="4.6640625" customWidth="1"/>
    <col min="14618" max="14618" width="5.6640625" customWidth="1"/>
    <col min="14849" max="14849" width="2.109375" customWidth="1"/>
    <col min="14850" max="14850" width="5.44140625" customWidth="1"/>
    <col min="14851" max="14851" width="3.6640625" customWidth="1"/>
    <col min="14852" max="14852" width="4.6640625" customWidth="1"/>
    <col min="14853" max="14853" width="5.6640625" customWidth="1"/>
    <col min="14854" max="14854" width="3.6640625" customWidth="1"/>
    <col min="14855" max="14855" width="4.6640625" customWidth="1"/>
    <col min="14856" max="14856" width="5.6640625" customWidth="1"/>
    <col min="14857" max="14857" width="3.6640625" customWidth="1"/>
    <col min="14858" max="14858" width="4.6640625" customWidth="1"/>
    <col min="14859" max="14859" width="5.6640625" customWidth="1"/>
    <col min="14860" max="14860" width="3.6640625" customWidth="1"/>
    <col min="14861" max="14861" width="4.6640625" customWidth="1"/>
    <col min="14862" max="14862" width="5.6640625" customWidth="1"/>
    <col min="14863" max="14863" width="3.6640625" customWidth="1"/>
    <col min="14864" max="14864" width="4.6640625" customWidth="1"/>
    <col min="14865" max="14865" width="5.6640625" customWidth="1"/>
    <col min="14866" max="14866" width="3.6640625" customWidth="1"/>
    <col min="14867" max="14867" width="4.6640625" customWidth="1"/>
    <col min="14868" max="14868" width="5.6640625" customWidth="1"/>
    <col min="14869" max="14869" width="3.6640625" customWidth="1"/>
    <col min="14870" max="14870" width="4.6640625" customWidth="1"/>
    <col min="14871" max="14871" width="5.6640625" customWidth="1"/>
    <col min="14872" max="14872" width="3.6640625" customWidth="1"/>
    <col min="14873" max="14873" width="4.6640625" customWidth="1"/>
    <col min="14874" max="14874" width="5.6640625" customWidth="1"/>
    <col min="15105" max="15105" width="2.109375" customWidth="1"/>
    <col min="15106" max="15106" width="5.44140625" customWidth="1"/>
    <col min="15107" max="15107" width="3.6640625" customWidth="1"/>
    <col min="15108" max="15108" width="4.6640625" customWidth="1"/>
    <col min="15109" max="15109" width="5.6640625" customWidth="1"/>
    <col min="15110" max="15110" width="3.6640625" customWidth="1"/>
    <col min="15111" max="15111" width="4.6640625" customWidth="1"/>
    <col min="15112" max="15112" width="5.6640625" customWidth="1"/>
    <col min="15113" max="15113" width="3.6640625" customWidth="1"/>
    <col min="15114" max="15114" width="4.6640625" customWidth="1"/>
    <col min="15115" max="15115" width="5.6640625" customWidth="1"/>
    <col min="15116" max="15116" width="3.6640625" customWidth="1"/>
    <col min="15117" max="15117" width="4.6640625" customWidth="1"/>
    <col min="15118" max="15118" width="5.6640625" customWidth="1"/>
    <col min="15119" max="15119" width="3.6640625" customWidth="1"/>
    <col min="15120" max="15120" width="4.6640625" customWidth="1"/>
    <col min="15121" max="15121" width="5.6640625" customWidth="1"/>
    <col min="15122" max="15122" width="3.6640625" customWidth="1"/>
    <col min="15123" max="15123" width="4.6640625" customWidth="1"/>
    <col min="15124" max="15124" width="5.6640625" customWidth="1"/>
    <col min="15125" max="15125" width="3.6640625" customWidth="1"/>
    <col min="15126" max="15126" width="4.6640625" customWidth="1"/>
    <col min="15127" max="15127" width="5.6640625" customWidth="1"/>
    <col min="15128" max="15128" width="3.6640625" customWidth="1"/>
    <col min="15129" max="15129" width="4.6640625" customWidth="1"/>
    <col min="15130" max="15130" width="5.6640625" customWidth="1"/>
    <col min="15361" max="15361" width="2.109375" customWidth="1"/>
    <col min="15362" max="15362" width="5.44140625" customWidth="1"/>
    <col min="15363" max="15363" width="3.6640625" customWidth="1"/>
    <col min="15364" max="15364" width="4.6640625" customWidth="1"/>
    <col min="15365" max="15365" width="5.6640625" customWidth="1"/>
    <col min="15366" max="15366" width="3.6640625" customWidth="1"/>
    <col min="15367" max="15367" width="4.6640625" customWidth="1"/>
    <col min="15368" max="15368" width="5.6640625" customWidth="1"/>
    <col min="15369" max="15369" width="3.6640625" customWidth="1"/>
    <col min="15370" max="15370" width="4.6640625" customWidth="1"/>
    <col min="15371" max="15371" width="5.6640625" customWidth="1"/>
    <col min="15372" max="15372" width="3.6640625" customWidth="1"/>
    <col min="15373" max="15373" width="4.6640625" customWidth="1"/>
    <col min="15374" max="15374" width="5.6640625" customWidth="1"/>
    <col min="15375" max="15375" width="3.6640625" customWidth="1"/>
    <col min="15376" max="15376" width="4.6640625" customWidth="1"/>
    <col min="15377" max="15377" width="5.6640625" customWidth="1"/>
    <col min="15378" max="15378" width="3.6640625" customWidth="1"/>
    <col min="15379" max="15379" width="4.6640625" customWidth="1"/>
    <col min="15380" max="15380" width="5.6640625" customWidth="1"/>
    <col min="15381" max="15381" width="3.6640625" customWidth="1"/>
    <col min="15382" max="15382" width="4.6640625" customWidth="1"/>
    <col min="15383" max="15383" width="5.6640625" customWidth="1"/>
    <col min="15384" max="15384" width="3.6640625" customWidth="1"/>
    <col min="15385" max="15385" width="4.6640625" customWidth="1"/>
    <col min="15386" max="15386" width="5.6640625" customWidth="1"/>
    <col min="15617" max="15617" width="2.109375" customWidth="1"/>
    <col min="15618" max="15618" width="5.44140625" customWidth="1"/>
    <col min="15619" max="15619" width="3.6640625" customWidth="1"/>
    <col min="15620" max="15620" width="4.6640625" customWidth="1"/>
    <col min="15621" max="15621" width="5.6640625" customWidth="1"/>
    <col min="15622" max="15622" width="3.6640625" customWidth="1"/>
    <col min="15623" max="15623" width="4.6640625" customWidth="1"/>
    <col min="15624" max="15624" width="5.6640625" customWidth="1"/>
    <col min="15625" max="15625" width="3.6640625" customWidth="1"/>
    <col min="15626" max="15626" width="4.6640625" customWidth="1"/>
    <col min="15627" max="15627" width="5.6640625" customWidth="1"/>
    <col min="15628" max="15628" width="3.6640625" customWidth="1"/>
    <col min="15629" max="15629" width="4.6640625" customWidth="1"/>
    <col min="15630" max="15630" width="5.6640625" customWidth="1"/>
    <col min="15631" max="15631" width="3.6640625" customWidth="1"/>
    <col min="15632" max="15632" width="4.6640625" customWidth="1"/>
    <col min="15633" max="15633" width="5.6640625" customWidth="1"/>
    <col min="15634" max="15634" width="3.6640625" customWidth="1"/>
    <col min="15635" max="15635" width="4.6640625" customWidth="1"/>
    <col min="15636" max="15636" width="5.6640625" customWidth="1"/>
    <col min="15637" max="15637" width="3.6640625" customWidth="1"/>
    <col min="15638" max="15638" width="4.6640625" customWidth="1"/>
    <col min="15639" max="15639" width="5.6640625" customWidth="1"/>
    <col min="15640" max="15640" width="3.6640625" customWidth="1"/>
    <col min="15641" max="15641" width="4.6640625" customWidth="1"/>
    <col min="15642" max="15642" width="5.6640625" customWidth="1"/>
    <col min="15873" max="15873" width="2.109375" customWidth="1"/>
    <col min="15874" max="15874" width="5.44140625" customWidth="1"/>
    <col min="15875" max="15875" width="3.6640625" customWidth="1"/>
    <col min="15876" max="15876" width="4.6640625" customWidth="1"/>
    <col min="15877" max="15877" width="5.6640625" customWidth="1"/>
    <col min="15878" max="15878" width="3.6640625" customWidth="1"/>
    <col min="15879" max="15879" width="4.6640625" customWidth="1"/>
    <col min="15880" max="15880" width="5.6640625" customWidth="1"/>
    <col min="15881" max="15881" width="3.6640625" customWidth="1"/>
    <col min="15882" max="15882" width="4.6640625" customWidth="1"/>
    <col min="15883" max="15883" width="5.6640625" customWidth="1"/>
    <col min="15884" max="15884" width="3.6640625" customWidth="1"/>
    <col min="15885" max="15885" width="4.6640625" customWidth="1"/>
    <col min="15886" max="15886" width="5.6640625" customWidth="1"/>
    <col min="15887" max="15887" width="3.6640625" customWidth="1"/>
    <col min="15888" max="15888" width="4.6640625" customWidth="1"/>
    <col min="15889" max="15889" width="5.6640625" customWidth="1"/>
    <col min="15890" max="15890" width="3.6640625" customWidth="1"/>
    <col min="15891" max="15891" width="4.6640625" customWidth="1"/>
    <col min="15892" max="15892" width="5.6640625" customWidth="1"/>
    <col min="15893" max="15893" width="3.6640625" customWidth="1"/>
    <col min="15894" max="15894" width="4.6640625" customWidth="1"/>
    <col min="15895" max="15895" width="5.6640625" customWidth="1"/>
    <col min="15896" max="15896" width="3.6640625" customWidth="1"/>
    <col min="15897" max="15897" width="4.6640625" customWidth="1"/>
    <col min="15898" max="15898" width="5.6640625" customWidth="1"/>
    <col min="16129" max="16129" width="2.109375" customWidth="1"/>
    <col min="16130" max="16130" width="5.44140625" customWidth="1"/>
    <col min="16131" max="16131" width="3.6640625" customWidth="1"/>
    <col min="16132" max="16132" width="4.6640625" customWidth="1"/>
    <col min="16133" max="16133" width="5.6640625" customWidth="1"/>
    <col min="16134" max="16134" width="3.6640625" customWidth="1"/>
    <col min="16135" max="16135" width="4.6640625" customWidth="1"/>
    <col min="16136" max="16136" width="5.6640625" customWidth="1"/>
    <col min="16137" max="16137" width="3.6640625" customWidth="1"/>
    <col min="16138" max="16138" width="4.6640625" customWidth="1"/>
    <col min="16139" max="16139" width="5.6640625" customWidth="1"/>
    <col min="16140" max="16140" width="3.6640625" customWidth="1"/>
    <col min="16141" max="16141" width="4.6640625" customWidth="1"/>
    <col min="16142" max="16142" width="5.6640625" customWidth="1"/>
    <col min="16143" max="16143" width="3.6640625" customWidth="1"/>
    <col min="16144" max="16144" width="4.6640625" customWidth="1"/>
    <col min="16145" max="16145" width="5.6640625" customWidth="1"/>
    <col min="16146" max="16146" width="3.6640625" customWidth="1"/>
    <col min="16147" max="16147" width="4.6640625" customWidth="1"/>
    <col min="16148" max="16148" width="5.6640625" customWidth="1"/>
    <col min="16149" max="16149" width="3.6640625" customWidth="1"/>
    <col min="16150" max="16150" width="4.6640625" customWidth="1"/>
    <col min="16151" max="16151" width="5.6640625" customWidth="1"/>
    <col min="16152" max="16152" width="3.6640625" customWidth="1"/>
    <col min="16153" max="16153" width="4.6640625" customWidth="1"/>
    <col min="16154" max="16154" width="5.6640625" customWidth="1"/>
  </cols>
  <sheetData>
    <row r="2" spans="1:26" s="9" customFormat="1" ht="45" customHeight="1" thickBot="1">
      <c r="A2" s="43"/>
      <c r="B2" s="10"/>
      <c r="C2" s="10"/>
      <c r="D2" s="10"/>
      <c r="E2" s="125" t="s">
        <v>45</v>
      </c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40" t="s">
        <v>20</v>
      </c>
      <c r="V2" s="40"/>
      <c r="W2" s="40"/>
      <c r="X2" s="40"/>
      <c r="Y2" s="40"/>
      <c r="Z2" s="40"/>
    </row>
    <row r="3" spans="1:26" s="9" customFormat="1" ht="14.25" thickTop="1">
      <c r="A3" s="43"/>
      <c r="B3" s="124"/>
      <c r="C3" s="124"/>
      <c r="D3" s="10"/>
      <c r="E3" s="72"/>
      <c r="F3" s="127" t="s">
        <v>46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72"/>
      <c r="U3" s="10"/>
      <c r="V3" s="10"/>
      <c r="W3" s="10"/>
      <c r="X3" s="10"/>
      <c r="Y3" s="10"/>
      <c r="Z3" s="10"/>
    </row>
    <row r="4" spans="1:26" s="9" customFormat="1" ht="15.75" customHeight="1">
      <c r="A4" s="43"/>
      <c r="B4" s="12"/>
      <c r="C4" s="12"/>
      <c r="D4" s="10"/>
      <c r="E4" s="1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0"/>
      <c r="U4" s="10"/>
      <c r="V4" s="10"/>
      <c r="W4" s="10"/>
      <c r="X4" s="10"/>
      <c r="Y4" s="10"/>
      <c r="Z4" s="10"/>
    </row>
    <row r="5" spans="1:26" ht="18" customHeight="1">
      <c r="B5" s="131" t="s">
        <v>39</v>
      </c>
      <c r="C5" s="131"/>
      <c r="D5" s="13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6</v>
      </c>
      <c r="C6" s="2"/>
      <c r="D6" s="3" t="s">
        <v>7</v>
      </c>
      <c r="E6" s="4"/>
      <c r="F6" s="2"/>
      <c r="G6" s="3" t="s">
        <v>11</v>
      </c>
      <c r="H6" s="4"/>
      <c r="I6" s="2"/>
      <c r="J6" s="3" t="s">
        <v>0</v>
      </c>
      <c r="K6" s="4"/>
      <c r="L6" s="2"/>
      <c r="M6" s="3" t="s">
        <v>13</v>
      </c>
      <c r="N6" s="4"/>
      <c r="O6" s="2"/>
      <c r="P6" s="3" t="s">
        <v>1</v>
      </c>
      <c r="Q6" s="4"/>
      <c r="R6" s="2"/>
      <c r="S6" s="3" t="s">
        <v>2</v>
      </c>
      <c r="T6" s="4"/>
      <c r="U6" s="2"/>
      <c r="V6" s="3" t="s">
        <v>14</v>
      </c>
      <c r="W6" s="4"/>
      <c r="X6" s="2"/>
      <c r="Y6" s="3" t="s">
        <v>8</v>
      </c>
      <c r="Z6" s="4"/>
    </row>
    <row r="7" spans="1:26" ht="14.25" thickBot="1">
      <c r="B7" s="6" t="s">
        <v>21</v>
      </c>
      <c r="C7" s="5" t="s">
        <v>3</v>
      </c>
      <c r="D7" s="5" t="s">
        <v>9</v>
      </c>
      <c r="E7" s="5" t="s">
        <v>4</v>
      </c>
      <c r="F7" s="5" t="s">
        <v>3</v>
      </c>
      <c r="G7" s="5" t="s">
        <v>9</v>
      </c>
      <c r="H7" s="5" t="s">
        <v>4</v>
      </c>
      <c r="I7" s="5" t="s">
        <v>3</v>
      </c>
      <c r="J7" s="5" t="s">
        <v>9</v>
      </c>
      <c r="K7" s="5" t="s">
        <v>4</v>
      </c>
      <c r="L7" s="5" t="s">
        <v>3</v>
      </c>
      <c r="M7" s="5" t="s">
        <v>9</v>
      </c>
      <c r="N7" s="5" t="s">
        <v>4</v>
      </c>
      <c r="O7" s="5" t="s">
        <v>3</v>
      </c>
      <c r="P7" s="5" t="s">
        <v>9</v>
      </c>
      <c r="Q7" s="5" t="s">
        <v>4</v>
      </c>
      <c r="R7" s="5" t="s">
        <v>3</v>
      </c>
      <c r="S7" s="5" t="s">
        <v>9</v>
      </c>
      <c r="T7" s="5" t="s">
        <v>4</v>
      </c>
      <c r="U7" s="5" t="s">
        <v>3</v>
      </c>
      <c r="V7" s="5" t="s">
        <v>9</v>
      </c>
      <c r="W7" s="5" t="s">
        <v>4</v>
      </c>
      <c r="X7" s="5" t="s">
        <v>3</v>
      </c>
      <c r="Y7" s="5" t="s">
        <v>9</v>
      </c>
      <c r="Z7" s="5" t="s">
        <v>4</v>
      </c>
    </row>
    <row r="8" spans="1:26" s="38" customFormat="1" ht="13.5" customHeight="1" thickTop="1">
      <c r="A8" s="129">
        <v>1</v>
      </c>
      <c r="B8" s="13" t="s">
        <v>15</v>
      </c>
      <c r="C8" s="25" t="str">
        <f>[39]결승기록지!$C$11</f>
        <v>장환이</v>
      </c>
      <c r="D8" s="26" t="str">
        <f>[39]결승기록지!$E$11</f>
        <v>은행고</v>
      </c>
      <c r="E8" s="27" t="str">
        <f>[39]결승기록지!$F$11</f>
        <v>10.86</v>
      </c>
      <c r="F8" s="25" t="str">
        <f>[39]결승기록지!$C$12</f>
        <v>이민준</v>
      </c>
      <c r="G8" s="26" t="str">
        <f>[39]결승기록지!$E$12</f>
        <v>경기체육고</v>
      </c>
      <c r="H8" s="27" t="str">
        <f>[39]결승기록지!$F$12</f>
        <v>11.06</v>
      </c>
      <c r="I8" s="25" t="str">
        <f>[39]결승기록지!$C$13</f>
        <v>하태훈</v>
      </c>
      <c r="J8" s="26" t="str">
        <f>[39]결승기록지!$E$13</f>
        <v>경남체육고</v>
      </c>
      <c r="K8" s="27" t="str">
        <f>[39]결승기록지!$F$13</f>
        <v>11.21</v>
      </c>
      <c r="L8" s="25" t="str">
        <f>[39]결승기록지!$C$14</f>
        <v>김민제</v>
      </c>
      <c r="M8" s="26" t="str">
        <f>[39]결승기록지!$E$14</f>
        <v>경남체육고</v>
      </c>
      <c r="N8" s="27" t="str">
        <f>[39]결승기록지!$F$14</f>
        <v>11.22</v>
      </c>
      <c r="O8" s="25" t="str">
        <f>[39]결승기록지!$C$15</f>
        <v>이예준</v>
      </c>
      <c r="P8" s="26" t="str">
        <f>[39]결승기록지!$E$15</f>
        <v>서울체육고</v>
      </c>
      <c r="Q8" s="27" t="str">
        <f>[39]결승기록지!$F$15</f>
        <v>11.36</v>
      </c>
      <c r="R8" s="25" t="str">
        <f>[39]결승기록지!$C$16</f>
        <v>신광근</v>
      </c>
      <c r="S8" s="26" t="str">
        <f>[39]결승기록지!$E$16</f>
        <v>동인천고</v>
      </c>
      <c r="T8" s="27" t="str">
        <f>[39]결승기록지!$F$16</f>
        <v>11.60</v>
      </c>
      <c r="U8" s="25" t="str">
        <f>[39]결승기록지!$C$17</f>
        <v>최승원</v>
      </c>
      <c r="V8" s="26" t="str">
        <f>[39]결승기록지!$E$17</f>
        <v>경복고</v>
      </c>
      <c r="W8" s="27" t="str">
        <f>[39]결승기록지!$F$17</f>
        <v>11.72</v>
      </c>
      <c r="X8" s="25" t="str">
        <f>[39]결승기록지!$C$18</f>
        <v>최성원</v>
      </c>
      <c r="Y8" s="26" t="str">
        <f>[39]결승기록지!$E$18</f>
        <v>동인천고</v>
      </c>
      <c r="Z8" s="27" t="str">
        <f>[39]결승기록지!$F$18</f>
        <v>11.79</v>
      </c>
    </row>
    <row r="9" spans="1:26" s="38" customFormat="1" ht="13.5" customHeight="1">
      <c r="A9" s="129"/>
      <c r="B9" s="24" t="s">
        <v>5</v>
      </c>
      <c r="C9" s="32"/>
      <c r="D9" s="33" t="str">
        <f>[39]결승기록지!$G$8</f>
        <v>0.7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4"/>
    </row>
    <row r="10" spans="1:26" s="38" customFormat="1" ht="13.5" customHeight="1">
      <c r="A10" s="42">
        <v>2</v>
      </c>
      <c r="B10" s="16" t="s">
        <v>12</v>
      </c>
      <c r="C10" s="106" t="str">
        <f>[40]결승기록지!$C$11</f>
        <v>이예찬</v>
      </c>
      <c r="D10" s="19" t="str">
        <f>[40]결승기록지!$E$11</f>
        <v>동인천고</v>
      </c>
      <c r="E10" s="20" t="str">
        <f>[40]결승기록지!$F$11</f>
        <v>50.20</v>
      </c>
      <c r="F10" s="106" t="str">
        <f>[40]결승기록지!$C$12</f>
        <v>안제민</v>
      </c>
      <c r="G10" s="19" t="str">
        <f>[40]결승기록지!$E$12</f>
        <v>덕계고</v>
      </c>
      <c r="H10" s="20" t="str">
        <f>[40]결승기록지!$F$12</f>
        <v>50.39</v>
      </c>
      <c r="I10" s="106" t="str">
        <f>[40]결승기록지!$C$13</f>
        <v>김윤후</v>
      </c>
      <c r="J10" s="19" t="str">
        <f>[40]결승기록지!$E$13</f>
        <v>서울체육고</v>
      </c>
      <c r="K10" s="20" t="str">
        <f>[40]결승기록지!$F$13</f>
        <v>50.64</v>
      </c>
      <c r="L10" s="106" t="str">
        <f>[40]결승기록지!$C$14</f>
        <v>도우진</v>
      </c>
      <c r="M10" s="19" t="str">
        <f>[40]결승기록지!$E$14</f>
        <v>문산수억고</v>
      </c>
      <c r="N10" s="20" t="str">
        <f>[40]결승기록지!$F$14</f>
        <v>52.89</v>
      </c>
      <c r="O10" s="106" t="str">
        <f>[40]결승기록지!$C$15</f>
        <v>이동건</v>
      </c>
      <c r="P10" s="19" t="str">
        <f>[40]결승기록지!$E$15</f>
        <v>덕계고</v>
      </c>
      <c r="Q10" s="20" t="str">
        <f>[40]결승기록지!$F$15</f>
        <v>52.94</v>
      </c>
      <c r="R10" s="106" t="str">
        <f>[40]결승기록지!$C$16</f>
        <v>현우찬</v>
      </c>
      <c r="S10" s="19" t="str">
        <f>[40]결승기록지!$E$16</f>
        <v>남녕고</v>
      </c>
      <c r="T10" s="20" t="str">
        <f>[40]결승기록지!$F$16</f>
        <v>53.00</v>
      </c>
      <c r="U10" s="106" t="str">
        <f>[40]결승기록지!$C$17</f>
        <v>박준형</v>
      </c>
      <c r="V10" s="19" t="str">
        <f>[40]결승기록지!$E$17</f>
        <v>경복고</v>
      </c>
      <c r="W10" s="20" t="str">
        <f>[40]결승기록지!$F$17</f>
        <v>58.80</v>
      </c>
      <c r="X10" s="106" t="str">
        <f>[40]결승기록지!$C$18</f>
        <v>박민수</v>
      </c>
      <c r="Y10" s="19" t="str">
        <f>[40]결승기록지!$E$18</f>
        <v>부산사대부설고</v>
      </c>
      <c r="Z10" s="20" t="str">
        <f>[40]결승기록지!$F$18</f>
        <v>1:02.10</v>
      </c>
    </row>
    <row r="11" spans="1:26" s="38" customFormat="1" ht="13.5" customHeight="1">
      <c r="A11" s="42">
        <v>5</v>
      </c>
      <c r="B11" s="17" t="s">
        <v>19</v>
      </c>
      <c r="C11" s="61" t="str">
        <f>[41]결승기록지!$C$11</f>
        <v>김민재</v>
      </c>
      <c r="D11" s="31" t="str">
        <f>[41]결승기록지!$E$11</f>
        <v>충북체육고</v>
      </c>
      <c r="E11" s="62" t="str">
        <f>[41]결승기록지!$F$11</f>
        <v>2:07.47</v>
      </c>
      <c r="F11" s="61" t="str">
        <f>[41]결승기록지!$C$12</f>
        <v>최정유</v>
      </c>
      <c r="G11" s="31" t="str">
        <f>[41]결승기록지!$E$12</f>
        <v>전남체육고</v>
      </c>
      <c r="H11" s="62" t="str">
        <f>[41]결승기록지!$F$12</f>
        <v>2:08.33</v>
      </c>
      <c r="I11" s="61" t="str">
        <f>[41]결승기록지!$C$13</f>
        <v>김우성</v>
      </c>
      <c r="J11" s="31" t="str">
        <f>[41]결승기록지!$E$13</f>
        <v>부산체육고</v>
      </c>
      <c r="K11" s="62" t="str">
        <f>[41]결승기록지!$F$13</f>
        <v>2:09.62</v>
      </c>
      <c r="L11" s="61" t="str">
        <f>[41]결승기록지!$C$14</f>
        <v>이은빈</v>
      </c>
      <c r="M11" s="31" t="str">
        <f>[41]결승기록지!$E$14</f>
        <v>충현고</v>
      </c>
      <c r="N11" s="62" t="str">
        <f>[41]결승기록지!$F$14</f>
        <v>2:13.22</v>
      </c>
      <c r="O11" s="61" t="str">
        <f>[41]결승기록지!$C$15</f>
        <v>박성진</v>
      </c>
      <c r="P11" s="31" t="str">
        <f>[41]결승기록지!$E$15</f>
        <v>경북체육고</v>
      </c>
      <c r="Q11" s="62" t="str">
        <f>[41]결승기록지!$F$15</f>
        <v>2:16.03</v>
      </c>
      <c r="R11" s="61" t="str">
        <f>[41]결승기록지!$C$16</f>
        <v>이태규</v>
      </c>
      <c r="S11" s="31" t="str">
        <f>[41]결승기록지!$E$16</f>
        <v>전남체육고</v>
      </c>
      <c r="T11" s="62" t="str">
        <f>[41]결승기록지!$F$16</f>
        <v>2:19.14</v>
      </c>
      <c r="U11" s="61" t="str">
        <f>[41]결승기록지!$C$17</f>
        <v>홍준석</v>
      </c>
      <c r="V11" s="31" t="str">
        <f>[41]결승기록지!$E$17</f>
        <v>경기체육고</v>
      </c>
      <c r="W11" s="62" t="str">
        <f>[41]결승기록지!$F$17</f>
        <v>2:20.44</v>
      </c>
      <c r="X11" s="61" t="str">
        <f>[41]결승기록지!$C$18</f>
        <v>이준민</v>
      </c>
      <c r="Y11" s="31" t="str">
        <f>[41]결승기록지!$E$18</f>
        <v>경복고</v>
      </c>
      <c r="Z11" s="62" t="str">
        <f>[41]결승기록지!$F$18</f>
        <v>2:26.96</v>
      </c>
    </row>
    <row r="12" spans="1:26" s="38" customFormat="1" ht="13.5" customHeight="1">
      <c r="A12" s="42">
        <v>3</v>
      </c>
      <c r="B12" s="16" t="s">
        <v>26</v>
      </c>
      <c r="C12" s="18" t="str">
        <f>[42]결승기록지!$C$11</f>
        <v>오준석</v>
      </c>
      <c r="D12" s="19" t="str">
        <f>[42]결승기록지!$E$11</f>
        <v>인천체육고</v>
      </c>
      <c r="E12" s="20" t="str">
        <f>[42]결승기록지!$F$11</f>
        <v>16:11.02</v>
      </c>
      <c r="F12" s="18" t="str">
        <f>[42]결승기록지!$C$12</f>
        <v>심주완</v>
      </c>
      <c r="G12" s="19" t="str">
        <f>[42]결승기록지!$E$12</f>
        <v>배문고</v>
      </c>
      <c r="H12" s="20" t="str">
        <f>[42]결승기록지!$F$12</f>
        <v>16:17.14</v>
      </c>
      <c r="I12" s="18" t="str">
        <f>[42]결승기록지!$C$13</f>
        <v>최중민</v>
      </c>
      <c r="J12" s="19" t="str">
        <f>[42]결승기록지!$E$13</f>
        <v>강릉명륜고</v>
      </c>
      <c r="K12" s="20" t="str">
        <f>[42]결승기록지!$F$13</f>
        <v>16:20.16</v>
      </c>
      <c r="L12" s="18" t="str">
        <f>[42]결승기록지!$C$14</f>
        <v>김주현</v>
      </c>
      <c r="M12" s="19" t="str">
        <f>[42]결승기록지!$E$14</f>
        <v>단양고</v>
      </c>
      <c r="N12" s="20" t="str">
        <f>[42]결승기록지!$F$14</f>
        <v>16:55.98</v>
      </c>
      <c r="O12" s="18" t="str">
        <f>[42]결승기록지!$C$15</f>
        <v>이재빈</v>
      </c>
      <c r="P12" s="19" t="str">
        <f>[42]결승기록지!$E$15</f>
        <v>양정고</v>
      </c>
      <c r="Q12" s="20" t="str">
        <f>[42]결승기록지!$F$15</f>
        <v>17:24.68</v>
      </c>
      <c r="R12" s="18" t="str">
        <f>[42]결승기록지!$C$16</f>
        <v>고석준</v>
      </c>
      <c r="S12" s="19" t="str">
        <f>[42]결승기록지!$E$16</f>
        <v>남녕고</v>
      </c>
      <c r="T12" s="20" t="str">
        <f>[42]결승기록지!$F$16</f>
        <v>17:38.73</v>
      </c>
      <c r="U12" s="18" t="str">
        <f>[42]결승기록지!$C$17</f>
        <v>김동희</v>
      </c>
      <c r="V12" s="19" t="str">
        <f>[42]결승기록지!$E$17</f>
        <v>단양고</v>
      </c>
      <c r="W12" s="20" t="str">
        <f>[42]결승기록지!$F$17</f>
        <v>17:56.24</v>
      </c>
      <c r="X12" s="18" t="str">
        <f>[42]결승기록지!$C$18</f>
        <v>박연수</v>
      </c>
      <c r="Y12" s="19" t="str">
        <f>[42]결승기록지!$E$18</f>
        <v>단양고</v>
      </c>
      <c r="Z12" s="20" t="str">
        <f>[42]결승기록지!$F$18</f>
        <v>18:02.04</v>
      </c>
    </row>
    <row r="13" spans="1:26" s="38" customFormat="1" ht="13.5" customHeight="1">
      <c r="A13" s="129">
        <v>3</v>
      </c>
      <c r="B13" s="15" t="s">
        <v>27</v>
      </c>
      <c r="C13" s="69" t="str">
        <f>[43]결승기록지!$C$11</f>
        <v>김태현</v>
      </c>
      <c r="D13" s="70" t="str">
        <f>[43]결승기록지!$E$11</f>
        <v>부산체육고</v>
      </c>
      <c r="E13" s="107" t="str">
        <f>[43]결승기록지!$F$11</f>
        <v>18.53</v>
      </c>
      <c r="F13" s="69"/>
      <c r="G13" s="70"/>
      <c r="H13" s="71"/>
      <c r="I13" s="48"/>
      <c r="J13" s="22"/>
      <c r="K13" s="23"/>
      <c r="L13" s="48"/>
      <c r="M13" s="22"/>
      <c r="N13" s="23"/>
      <c r="O13" s="48"/>
      <c r="P13" s="22"/>
      <c r="Q13" s="23"/>
      <c r="R13" s="48"/>
      <c r="S13" s="22"/>
      <c r="T13" s="23"/>
      <c r="U13" s="48"/>
      <c r="V13" s="22"/>
      <c r="W13" s="23"/>
      <c r="X13" s="48"/>
      <c r="Y13" s="22"/>
      <c r="Z13" s="23"/>
    </row>
    <row r="14" spans="1:26" s="38" customFormat="1" ht="13.5" customHeight="1">
      <c r="A14" s="129"/>
      <c r="B14" s="14" t="s">
        <v>5</v>
      </c>
      <c r="C14" s="32"/>
      <c r="D14" s="33" t="str">
        <f>[43]결승기록지!$G$8</f>
        <v>1.1</v>
      </c>
      <c r="E14" s="108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4"/>
    </row>
    <row r="15" spans="1:26" s="55" customFormat="1" ht="7.5" customHeight="1">
      <c r="A15" s="42"/>
      <c r="B15" s="16"/>
      <c r="C15" s="120" t="s">
        <v>48</v>
      </c>
      <c r="D15" s="133"/>
      <c r="E15" s="134"/>
      <c r="F15" s="18"/>
      <c r="G15" s="19"/>
      <c r="H15" s="20"/>
      <c r="I15" s="18"/>
      <c r="J15" s="19"/>
      <c r="K15" s="20"/>
      <c r="L15" s="18"/>
      <c r="M15" s="19"/>
      <c r="N15" s="20"/>
      <c r="O15" s="18"/>
      <c r="P15" s="19"/>
      <c r="Q15" s="20"/>
      <c r="R15" s="18"/>
      <c r="S15" s="19"/>
      <c r="T15" s="20"/>
      <c r="U15" s="18"/>
      <c r="V15" s="19"/>
      <c r="W15" s="20"/>
      <c r="X15" s="18"/>
      <c r="Y15" s="19"/>
      <c r="Z15" s="20"/>
    </row>
    <row r="16" spans="1:26" s="38" customFormat="1" ht="13.5" customHeight="1">
      <c r="A16" s="42">
        <v>1</v>
      </c>
      <c r="B16" s="16" t="s">
        <v>10</v>
      </c>
      <c r="C16" s="68" t="str">
        <f>[44]높이!$C$11</f>
        <v>윤준호</v>
      </c>
      <c r="D16" s="63" t="str">
        <f>[44]높이!$E$11</f>
        <v>광주체육고</v>
      </c>
      <c r="E16" s="46" t="str">
        <f>[44]높이!$F$11</f>
        <v>1.90</v>
      </c>
      <c r="F16" s="68" t="str">
        <f>[44]높이!$C$12</f>
        <v>이민석</v>
      </c>
      <c r="G16" s="63" t="str">
        <f>[44]높이!$E$12</f>
        <v>인천체육고</v>
      </c>
      <c r="H16" s="46" t="str">
        <f>[44]높이!$F$12</f>
        <v>1.85</v>
      </c>
      <c r="I16" s="68" t="str">
        <f>[44]높이!$C$13</f>
        <v>오명근</v>
      </c>
      <c r="J16" s="63" t="str">
        <f>[44]높이!$E$13</f>
        <v>경북체육고</v>
      </c>
      <c r="K16" s="46" t="str">
        <f>[44]높이!$F$13</f>
        <v>1.85</v>
      </c>
      <c r="L16" s="68" t="str">
        <f>[44]높이!$C$14</f>
        <v>최은우</v>
      </c>
      <c r="M16" s="63" t="str">
        <f>[44]높이!$E$14</f>
        <v>충남체육고</v>
      </c>
      <c r="N16" s="46" t="str">
        <f>[44]높이!$F$14</f>
        <v>1.80</v>
      </c>
      <c r="O16" s="68" t="str">
        <f>[44]높이!$C$15</f>
        <v>김준기</v>
      </c>
      <c r="P16" s="63" t="str">
        <f>[44]높이!$E$15</f>
        <v>부산체육고</v>
      </c>
      <c r="Q16" s="46" t="str">
        <f>[44]높이!$F$15</f>
        <v>1.80</v>
      </c>
      <c r="R16" s="68" t="str">
        <f>[44]높이!$C$16</f>
        <v>이성윤</v>
      </c>
      <c r="S16" s="63" t="str">
        <f>[44]높이!$E$16</f>
        <v>충남고</v>
      </c>
      <c r="T16" s="46" t="str">
        <f>[44]높이!$F$16</f>
        <v>1.75</v>
      </c>
      <c r="U16" s="68"/>
      <c r="V16" s="63"/>
      <c r="W16" s="46"/>
      <c r="X16" s="68"/>
      <c r="Y16" s="63"/>
      <c r="Z16" s="46"/>
    </row>
    <row r="17" spans="1:26" s="38" customFormat="1" ht="7.5" customHeight="1">
      <c r="A17" s="42"/>
      <c r="B17" s="73"/>
      <c r="C17" s="74"/>
      <c r="D17" s="75"/>
      <c r="E17" s="76"/>
      <c r="F17" s="135" t="s">
        <v>47</v>
      </c>
      <c r="G17" s="136"/>
      <c r="H17" s="136"/>
      <c r="I17" s="136"/>
      <c r="J17" s="136"/>
      <c r="K17" s="137"/>
      <c r="L17" s="77"/>
      <c r="M17" s="75"/>
      <c r="N17" s="76"/>
      <c r="O17" s="77"/>
      <c r="P17" s="75"/>
      <c r="Q17" s="76"/>
      <c r="R17" s="77"/>
      <c r="S17" s="75"/>
      <c r="T17" s="76"/>
      <c r="U17" s="77"/>
      <c r="V17" s="75"/>
      <c r="W17" s="76"/>
      <c r="X17" s="77"/>
      <c r="Y17" s="75"/>
      <c r="Z17" s="76"/>
    </row>
    <row r="18" spans="1:26" s="38" customFormat="1" ht="13.5" customHeight="1">
      <c r="A18" s="129">
        <v>3</v>
      </c>
      <c r="B18" s="15" t="s">
        <v>18</v>
      </c>
      <c r="C18" s="21" t="str">
        <f>[44]멀리!$C$11</f>
        <v>김광섭</v>
      </c>
      <c r="D18" s="22" t="str">
        <f>[44]멀리!$E$11</f>
        <v>충남체육고</v>
      </c>
      <c r="E18" s="23" t="str">
        <f>[44]멀리!$F$11</f>
        <v>6.85</v>
      </c>
      <c r="F18" s="21" t="str">
        <f>[44]멀리!$C$12</f>
        <v>김건우</v>
      </c>
      <c r="G18" s="22" t="str">
        <f>[44]멀리!$E$12</f>
        <v>전북체육고</v>
      </c>
      <c r="H18" s="23" t="str">
        <f>[44]멀리!$F$12</f>
        <v>6.82</v>
      </c>
      <c r="I18" s="21" t="str">
        <f>[44]멀리!$C$13</f>
        <v>조민혁</v>
      </c>
      <c r="J18" s="22" t="str">
        <f>[44]멀리!$E$13</f>
        <v>경남체육고</v>
      </c>
      <c r="K18" s="23" t="str">
        <f>[44]멀리!$F$13</f>
        <v>6.60</v>
      </c>
      <c r="L18" s="21" t="str">
        <f>[44]멀리!$C$14</f>
        <v>신은상</v>
      </c>
      <c r="M18" s="22" t="str">
        <f>[44]멀리!$E$14</f>
        <v>광주체육고</v>
      </c>
      <c r="N18" s="23" t="str">
        <f>[44]멀리!$F$14</f>
        <v>6.50</v>
      </c>
      <c r="O18" s="21" t="str">
        <f>[44]멀리!$C$15</f>
        <v>남궁준</v>
      </c>
      <c r="P18" s="22" t="str">
        <f>[44]멀리!$E$15</f>
        <v>광주체육고</v>
      </c>
      <c r="Q18" s="23" t="str">
        <f>[44]멀리!$F$15</f>
        <v>6.36</v>
      </c>
      <c r="R18" s="21" t="str">
        <f>[44]멀리!$C$16</f>
        <v>신준혁</v>
      </c>
      <c r="S18" s="22" t="str">
        <f>[44]멀리!$E$16</f>
        <v>충북체육고</v>
      </c>
      <c r="T18" s="23" t="str">
        <f>[44]멀리!$F$16</f>
        <v>6.33</v>
      </c>
      <c r="U18" s="21" t="str">
        <f>[44]멀리!$C$17</f>
        <v>차성민</v>
      </c>
      <c r="V18" s="22" t="str">
        <f>[44]멀리!$E$17</f>
        <v>경기체육고</v>
      </c>
      <c r="W18" s="23" t="str">
        <f>[44]멀리!$F$17</f>
        <v>6.30</v>
      </c>
      <c r="X18" s="21" t="str">
        <f>[44]멀리!$C$18</f>
        <v>이정수</v>
      </c>
      <c r="Y18" s="22" t="str">
        <f>[44]멀리!$E$18</f>
        <v>부산사대부설고</v>
      </c>
      <c r="Z18" s="23" t="str">
        <f>[44]멀리!$F$18</f>
        <v>6.17</v>
      </c>
    </row>
    <row r="19" spans="1:26" s="38" customFormat="1" ht="13.5" customHeight="1">
      <c r="A19" s="129"/>
      <c r="B19" s="14" t="s">
        <v>5</v>
      </c>
      <c r="C19" s="32"/>
      <c r="D19" s="33" t="str">
        <f>[44]멀리!$G$11</f>
        <v>-0.3</v>
      </c>
      <c r="E19" s="34"/>
      <c r="F19" s="32"/>
      <c r="G19" s="33" t="str">
        <f>[44]멀리!$G$12</f>
        <v>-0.7</v>
      </c>
      <c r="H19" s="34"/>
      <c r="I19" s="32"/>
      <c r="J19" s="33" t="str">
        <f>[44]멀리!$G$13</f>
        <v>-0.4</v>
      </c>
      <c r="K19" s="34"/>
      <c r="L19" s="32"/>
      <c r="M19" s="33" t="str">
        <f>[44]멀리!$G$14</f>
        <v>0.1</v>
      </c>
      <c r="N19" s="34"/>
      <c r="O19" s="32"/>
      <c r="P19" s="33" t="str">
        <f>[44]멀리!$G$15</f>
        <v>-0.4</v>
      </c>
      <c r="Q19" s="34"/>
      <c r="R19" s="32"/>
      <c r="S19" s="33" t="str">
        <f>[44]멀리!$G$16</f>
        <v>0.4</v>
      </c>
      <c r="T19" s="34"/>
      <c r="U19" s="32"/>
      <c r="V19" s="33" t="str">
        <f>[44]멀리!$G$17</f>
        <v>1.0</v>
      </c>
      <c r="W19" s="34"/>
      <c r="X19" s="32"/>
      <c r="Y19" s="33" t="str">
        <f>[44]멀리!$G$18</f>
        <v>0.3</v>
      </c>
      <c r="Z19" s="34"/>
    </row>
    <row r="20" spans="1:26" s="38" customFormat="1" ht="13.5" customHeight="1">
      <c r="A20" s="42">
        <v>3</v>
      </c>
      <c r="B20" s="16" t="s">
        <v>35</v>
      </c>
      <c r="C20" s="18" t="str">
        <f>[44]창!$C$11</f>
        <v>허규만</v>
      </c>
      <c r="D20" s="19" t="str">
        <f>[44]창!$E$11</f>
        <v>충남체육고</v>
      </c>
      <c r="E20" s="50" t="str">
        <f>[44]창!$F$11</f>
        <v>57.66</v>
      </c>
      <c r="F20" s="18" t="str">
        <f>[44]창!$C$12</f>
        <v>김종민</v>
      </c>
      <c r="G20" s="19" t="str">
        <f>[44]창!$E$12</f>
        <v>충남체육고</v>
      </c>
      <c r="H20" s="50" t="str">
        <f>[44]창!$F$12</f>
        <v>57.08</v>
      </c>
      <c r="I20" s="18" t="str">
        <f>[44]창!$C$13</f>
        <v>김서준</v>
      </c>
      <c r="J20" s="19" t="str">
        <f>[44]창!$E$13</f>
        <v>충북체육고</v>
      </c>
      <c r="K20" s="50" t="str">
        <f>[44]창!$F$13</f>
        <v>43.07</v>
      </c>
      <c r="L20" s="18" t="str">
        <f>[44]창!$C$14</f>
        <v>이은우</v>
      </c>
      <c r="M20" s="19" t="str">
        <f>[44]창!$E$14</f>
        <v>경남체육고</v>
      </c>
      <c r="N20" s="50" t="str">
        <f>[44]창!$F$14</f>
        <v>42.75</v>
      </c>
      <c r="O20" s="18"/>
      <c r="P20" s="19"/>
      <c r="Q20" s="50"/>
      <c r="R20" s="18"/>
      <c r="S20" s="19"/>
      <c r="T20" s="50"/>
      <c r="U20" s="49"/>
      <c r="V20" s="19"/>
      <c r="W20" s="20"/>
      <c r="X20" s="49"/>
      <c r="Y20" s="19"/>
      <c r="Z20" s="20"/>
    </row>
    <row r="21" spans="1:26" ht="8.25" customHeight="1">
      <c r="A21" s="43"/>
    </row>
    <row r="22" spans="1:26" ht="8.25" customHeight="1">
      <c r="A22" s="43"/>
    </row>
    <row r="23" spans="1:26" ht="18" customHeight="1">
      <c r="A23" s="43"/>
      <c r="B23" s="131" t="s">
        <v>40</v>
      </c>
      <c r="C23" s="131"/>
      <c r="D23" s="13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43"/>
      <c r="B24" s="7" t="s">
        <v>6</v>
      </c>
      <c r="C24" s="2"/>
      <c r="D24" s="3" t="s">
        <v>7</v>
      </c>
      <c r="E24" s="4"/>
      <c r="F24" s="2"/>
      <c r="G24" s="3" t="s">
        <v>11</v>
      </c>
      <c r="H24" s="4"/>
      <c r="I24" s="2"/>
      <c r="J24" s="3" t="s">
        <v>0</v>
      </c>
      <c r="K24" s="4"/>
      <c r="L24" s="2"/>
      <c r="M24" s="3" t="s">
        <v>13</v>
      </c>
      <c r="N24" s="4"/>
      <c r="O24" s="2"/>
      <c r="P24" s="3" t="s">
        <v>1</v>
      </c>
      <c r="Q24" s="4"/>
      <c r="R24" s="2"/>
      <c r="S24" s="3" t="s">
        <v>2</v>
      </c>
      <c r="T24" s="4"/>
      <c r="U24" s="2"/>
      <c r="V24" s="3" t="s">
        <v>14</v>
      </c>
      <c r="W24" s="4"/>
      <c r="X24" s="2"/>
      <c r="Y24" s="3" t="s">
        <v>8</v>
      </c>
      <c r="Z24" s="4"/>
    </row>
    <row r="25" spans="1:26" ht="14.25" thickBot="1">
      <c r="A25" s="43"/>
      <c r="B25" s="6" t="s">
        <v>21</v>
      </c>
      <c r="C25" s="5" t="s">
        <v>3</v>
      </c>
      <c r="D25" s="5" t="s">
        <v>9</v>
      </c>
      <c r="E25" s="5" t="s">
        <v>4</v>
      </c>
      <c r="F25" s="5" t="s">
        <v>3</v>
      </c>
      <c r="G25" s="5" t="s">
        <v>9</v>
      </c>
      <c r="H25" s="5" t="s">
        <v>4</v>
      </c>
      <c r="I25" s="5" t="s">
        <v>3</v>
      </c>
      <c r="J25" s="5" t="s">
        <v>9</v>
      </c>
      <c r="K25" s="5" t="s">
        <v>4</v>
      </c>
      <c r="L25" s="5" t="s">
        <v>3</v>
      </c>
      <c r="M25" s="5" t="s">
        <v>9</v>
      </c>
      <c r="N25" s="5" t="s">
        <v>4</v>
      </c>
      <c r="O25" s="5" t="s">
        <v>3</v>
      </c>
      <c r="P25" s="5" t="s">
        <v>9</v>
      </c>
      <c r="Q25" s="5" t="s">
        <v>4</v>
      </c>
      <c r="R25" s="5" t="s">
        <v>3</v>
      </c>
      <c r="S25" s="5" t="s">
        <v>9</v>
      </c>
      <c r="T25" s="5" t="s">
        <v>4</v>
      </c>
      <c r="U25" s="5" t="s">
        <v>3</v>
      </c>
      <c r="V25" s="5" t="s">
        <v>9</v>
      </c>
      <c r="W25" s="5" t="s">
        <v>4</v>
      </c>
      <c r="X25" s="5" t="s">
        <v>3</v>
      </c>
      <c r="Y25" s="5" t="s">
        <v>9</v>
      </c>
      <c r="Z25" s="5" t="s">
        <v>4</v>
      </c>
    </row>
    <row r="26" spans="1:26" s="38" customFormat="1" ht="13.5" customHeight="1" thickTop="1">
      <c r="A26" s="129">
        <v>1</v>
      </c>
      <c r="B26" s="13" t="s">
        <v>15</v>
      </c>
      <c r="C26" s="25" t="str">
        <f>[45]결승기록지!$C$11</f>
        <v>최지현</v>
      </c>
      <c r="D26" s="26" t="str">
        <f>[45]결승기록지!$E$11</f>
        <v>경북체육고</v>
      </c>
      <c r="E26" s="64" t="str">
        <f>[45]결승기록지!$F$11</f>
        <v>12.41</v>
      </c>
      <c r="F26" s="25" t="str">
        <f>[45]결승기록지!$C$12</f>
        <v>박지영</v>
      </c>
      <c r="G26" s="26" t="str">
        <f>[45]결승기록지!$E$12</f>
        <v>경북체육고</v>
      </c>
      <c r="H26" s="64" t="str">
        <f>[45]결승기록지!$F$12</f>
        <v>12.52</v>
      </c>
      <c r="I26" s="25" t="str">
        <f>[45]결승기록지!$C$13</f>
        <v>최윤채</v>
      </c>
      <c r="J26" s="26" t="str">
        <f>[45]결승기록지!$E$13</f>
        <v>경북체육고</v>
      </c>
      <c r="K26" s="64" t="str">
        <f>[45]결승기록지!$F$13</f>
        <v>12.80</v>
      </c>
      <c r="L26" s="25" t="str">
        <f>[45]결승기록지!$C$14</f>
        <v>강윤지</v>
      </c>
      <c r="M26" s="26" t="str">
        <f>[45]결승기록지!$E$14</f>
        <v>문산수억고</v>
      </c>
      <c r="N26" s="64" t="str">
        <f>[45]결승기록지!$F$14</f>
        <v>13.11</v>
      </c>
      <c r="O26" s="25" t="str">
        <f>[45]결승기록지!$C$15</f>
        <v>노연우</v>
      </c>
      <c r="P26" s="26" t="str">
        <f>[45]결승기록지!$E$15</f>
        <v>남한고</v>
      </c>
      <c r="Q26" s="64" t="str">
        <f>[45]결승기록지!$F$15</f>
        <v>13.13</v>
      </c>
      <c r="R26" s="25" t="str">
        <f>[45]결승기록지!$C$16</f>
        <v>오주아</v>
      </c>
      <c r="S26" s="26" t="str">
        <f>[45]결승기록지!$E$16</f>
        <v>서울체육고</v>
      </c>
      <c r="T26" s="64" t="str">
        <f>[45]결승기록지!$F$16</f>
        <v>13.17</v>
      </c>
      <c r="U26" s="25" t="str">
        <f>[45]결승기록지!$C$17</f>
        <v>이홍</v>
      </c>
      <c r="V26" s="26" t="str">
        <f>[45]결승기록지!$E$17</f>
        <v>서울체육고</v>
      </c>
      <c r="W26" s="64" t="str">
        <f>[45]결승기록지!$F$17</f>
        <v>14.14</v>
      </c>
      <c r="X26" s="25" t="str">
        <f>[45]결승기록지!$C$18</f>
        <v>마혜정</v>
      </c>
      <c r="Y26" s="26" t="str">
        <f>[45]결승기록지!$E$18</f>
        <v>경남체육고</v>
      </c>
      <c r="Z26" s="27" t="str">
        <f>[45]결승기록지!$F$18</f>
        <v>14.25</v>
      </c>
    </row>
    <row r="27" spans="1:26" s="38" customFormat="1" ht="13.5" customHeight="1">
      <c r="A27" s="129"/>
      <c r="B27" s="24" t="s">
        <v>5</v>
      </c>
      <c r="C27" s="32"/>
      <c r="D27" s="33" t="str">
        <f>[45]결승기록지!$G$8</f>
        <v>-0.1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4"/>
    </row>
    <row r="28" spans="1:26" s="38" customFormat="1" ht="13.5" customHeight="1">
      <c r="A28" s="42">
        <v>2</v>
      </c>
      <c r="B28" s="16" t="s">
        <v>12</v>
      </c>
      <c r="C28" s="18" t="str">
        <f>[46]결승기록지!$C$11</f>
        <v>한예은</v>
      </c>
      <c r="D28" s="19" t="str">
        <f>[46]결승기록지!$E$11</f>
        <v>덕계고</v>
      </c>
      <c r="E28" s="65" t="str">
        <f>[46]결승기록지!$F$11</f>
        <v>1:03.30</v>
      </c>
      <c r="F28" s="18" t="str">
        <f>[46]결승기록지!$C$12</f>
        <v>김채아</v>
      </c>
      <c r="G28" s="19" t="str">
        <f>[46]결승기록지!$E$12</f>
        <v>광주중앙고</v>
      </c>
      <c r="H28" s="65" t="str">
        <f>[46]결승기록지!$F$12</f>
        <v>1:04.61</v>
      </c>
      <c r="I28" s="18" t="str">
        <f>[46]결승기록지!$C$13</f>
        <v>이소연</v>
      </c>
      <c r="J28" s="19" t="str">
        <f>[46]결승기록지!$E$13</f>
        <v>광주중앙고</v>
      </c>
      <c r="K28" s="65" t="str">
        <f>[46]결승기록지!$F$13</f>
        <v>1:05.39</v>
      </c>
      <c r="L28" s="18"/>
      <c r="M28" s="19"/>
      <c r="N28" s="65"/>
      <c r="O28" s="18"/>
      <c r="P28" s="19"/>
      <c r="Q28" s="65"/>
      <c r="R28" s="18"/>
      <c r="S28" s="19"/>
      <c r="T28" s="65"/>
      <c r="U28" s="18"/>
      <c r="V28" s="19"/>
      <c r="W28" s="65"/>
      <c r="X28" s="49"/>
      <c r="Y28" s="19"/>
      <c r="Z28" s="20"/>
    </row>
    <row r="29" spans="1:26" s="38" customFormat="1" ht="13.5" customHeight="1">
      <c r="A29" s="42">
        <v>5</v>
      </c>
      <c r="B29" s="17" t="s">
        <v>19</v>
      </c>
      <c r="C29" s="18" t="str">
        <f>[47]결승기록지!$C$11</f>
        <v>김나경</v>
      </c>
      <c r="D29" s="19" t="str">
        <f>[47]결승기록지!$E$11</f>
        <v>서울신정고</v>
      </c>
      <c r="E29" s="20" t="str">
        <f>[47]결승기록지!$F$11</f>
        <v>2:22.57</v>
      </c>
      <c r="F29" s="18" t="str">
        <f>[47]결승기록지!$C$12</f>
        <v>신지우</v>
      </c>
      <c r="G29" s="19" t="str">
        <f>[47]결승기록지!$E$12</f>
        <v>장항고</v>
      </c>
      <c r="H29" s="20" t="str">
        <f>[47]결승기록지!$F$12</f>
        <v>2:24.73</v>
      </c>
      <c r="I29" s="18" t="str">
        <f>[47]결승기록지!$C$13</f>
        <v>김민정</v>
      </c>
      <c r="J29" s="19" t="str">
        <f>[47]결승기록지!$E$13</f>
        <v>천안쌍용고</v>
      </c>
      <c r="K29" s="20" t="str">
        <f>[47]결승기록지!$F$13</f>
        <v>2:26.10</v>
      </c>
      <c r="L29" s="18" t="str">
        <f>[47]결승기록지!$C$14</f>
        <v>강민서</v>
      </c>
      <c r="M29" s="19" t="str">
        <f>[47]결승기록지!$E$14</f>
        <v>충북체육고</v>
      </c>
      <c r="N29" s="20" t="str">
        <f>[47]결승기록지!$F$14</f>
        <v>2:30.13</v>
      </c>
      <c r="O29" s="18" t="str">
        <f>[47]결승기록지!$C$15</f>
        <v>최수빈</v>
      </c>
      <c r="P29" s="19" t="str">
        <f>[47]결승기록지!$E$15</f>
        <v>충남체육고</v>
      </c>
      <c r="Q29" s="20" t="str">
        <f>[47]결승기록지!$F$15</f>
        <v>2:33.49</v>
      </c>
      <c r="R29" s="18" t="str">
        <f>[47]결승기록지!$C$16</f>
        <v>장밀아</v>
      </c>
      <c r="S29" s="19" t="str">
        <f>[47]결승기록지!$E$16</f>
        <v>전남체육고</v>
      </c>
      <c r="T29" s="20" t="str">
        <f>[47]결승기록지!$F$16</f>
        <v>2:33.94</v>
      </c>
      <c r="U29" s="18" t="str">
        <f>[47]결승기록지!$C$17</f>
        <v>김유진</v>
      </c>
      <c r="V29" s="19" t="str">
        <f>[47]결승기록지!$E$17</f>
        <v>서울신정고</v>
      </c>
      <c r="W29" s="20" t="str">
        <f>[47]결승기록지!$F$17</f>
        <v>2:34.61</v>
      </c>
      <c r="X29" s="18" t="str">
        <f>[47]결승기록지!$C$18</f>
        <v>박리우</v>
      </c>
      <c r="Y29" s="19" t="str">
        <f>[47]결승기록지!$E$18</f>
        <v>속초여자고</v>
      </c>
      <c r="Z29" s="20" t="str">
        <f>[47]결승기록지!$F$18</f>
        <v>2:39.25</v>
      </c>
    </row>
    <row r="30" spans="1:26" s="38" customFormat="1" ht="13.5" customHeight="1">
      <c r="A30" s="42">
        <v>3</v>
      </c>
      <c r="B30" s="16" t="s">
        <v>26</v>
      </c>
      <c r="C30" s="18" t="str">
        <f>[48]결승기록지!$C$11</f>
        <v>김미정</v>
      </c>
      <c r="D30" s="19" t="str">
        <f>[48]결승기록지!$E$11</f>
        <v>충남체육고</v>
      </c>
      <c r="E30" s="65" t="str">
        <f>[48]결승기록지!$F$11</f>
        <v>19:36.92</v>
      </c>
      <c r="F30" s="18" t="str">
        <f>[48]결승기록지!$C$12</f>
        <v>손현지</v>
      </c>
      <c r="G30" s="19" t="str">
        <f>[48]결승기록지!$E$12</f>
        <v>경기체육고</v>
      </c>
      <c r="H30" s="65" t="str">
        <f>[48]결승기록지!$F$12</f>
        <v>19:55.29</v>
      </c>
      <c r="I30" s="18" t="str">
        <f>[48]결승기록지!$C$13</f>
        <v>한진희</v>
      </c>
      <c r="J30" s="19" t="str">
        <f>[48]결승기록지!$E$13</f>
        <v>경북체육고</v>
      </c>
      <c r="K30" s="65" t="str">
        <f>[48]결승기록지!$F$13</f>
        <v>20:08.88</v>
      </c>
      <c r="L30" s="18" t="str">
        <f>[48]결승기록지!$C$14</f>
        <v>임서희</v>
      </c>
      <c r="M30" s="19" t="str">
        <f>[48]결승기록지!$E$14</f>
        <v>전남체육고</v>
      </c>
      <c r="N30" s="65" t="str">
        <f>[48]결승기록지!$F$14</f>
        <v>20:45.39</v>
      </c>
      <c r="O30" s="18" t="str">
        <f>[48]결승기록지!$C$15</f>
        <v>박지빈</v>
      </c>
      <c r="P30" s="19" t="str">
        <f>[48]결승기록지!$E$15</f>
        <v>경기체육고</v>
      </c>
      <c r="Q30" s="65" t="str">
        <f>[48]결승기록지!$F$15</f>
        <v>21:44.94</v>
      </c>
      <c r="R30" s="18"/>
      <c r="S30" s="19"/>
      <c r="T30" s="65"/>
      <c r="U30" s="18"/>
      <c r="V30" s="19"/>
      <c r="W30" s="65"/>
      <c r="X30" s="18"/>
      <c r="Y30" s="19"/>
      <c r="Z30" s="20"/>
    </row>
    <row r="31" spans="1:26" s="38" customFormat="1" ht="13.5" customHeight="1">
      <c r="A31" s="129">
        <v>4</v>
      </c>
      <c r="B31" s="15" t="s">
        <v>16</v>
      </c>
      <c r="C31" s="28" t="str">
        <f>[49]결승기록지!$C$11</f>
        <v>장난희</v>
      </c>
      <c r="D31" s="29" t="str">
        <f>[49]결승기록지!$E$11</f>
        <v>한솔고</v>
      </c>
      <c r="E31" s="66" t="str">
        <f>[49]결승기록지!$F$11</f>
        <v>16.35</v>
      </c>
      <c r="F31" s="28" t="str">
        <f>[49]결승기록지!$C$12</f>
        <v>최윤희</v>
      </c>
      <c r="G31" s="29" t="str">
        <f>[49]결승기록지!$E$12</f>
        <v>덕계고</v>
      </c>
      <c r="H31" s="66" t="str">
        <f>[49]결승기록지!$F$12</f>
        <v>17.37</v>
      </c>
      <c r="I31" s="28" t="str">
        <f>[49]결승기록지!$C$13</f>
        <v>손영빈</v>
      </c>
      <c r="J31" s="29" t="str">
        <f>[49]결승기록지!$E$13</f>
        <v>신명고</v>
      </c>
      <c r="K31" s="66" t="str">
        <f>[49]결승기록지!$F$13</f>
        <v>17.86</v>
      </c>
      <c r="L31" s="28" t="str">
        <f>[49]결승기록지!$C$14</f>
        <v>황세정</v>
      </c>
      <c r="M31" s="29" t="str">
        <f>[49]결승기록지!$E$14</f>
        <v>충현고</v>
      </c>
      <c r="N31" s="66" t="str">
        <f>[49]결승기록지!$F$14</f>
        <v>18.72</v>
      </c>
      <c r="O31" s="28"/>
      <c r="P31" s="29"/>
      <c r="Q31" s="66"/>
      <c r="R31" s="28"/>
      <c r="S31" s="29"/>
      <c r="T31" s="66"/>
      <c r="U31" s="47"/>
      <c r="V31" s="41"/>
      <c r="W31" s="22"/>
      <c r="X31" s="47"/>
      <c r="Y31" s="41"/>
      <c r="Z31" s="67"/>
    </row>
    <row r="32" spans="1:26" s="38" customFormat="1" ht="13.5" customHeight="1">
      <c r="A32" s="129"/>
      <c r="B32" s="14" t="s">
        <v>5</v>
      </c>
      <c r="C32" s="32"/>
      <c r="D32" s="33" t="str">
        <f>[49]결승기록지!$G$8</f>
        <v>2.4</v>
      </c>
      <c r="E32" s="109" t="s">
        <v>51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4"/>
    </row>
    <row r="33" spans="1:26" s="38" customFormat="1" ht="13.5" customHeight="1">
      <c r="A33" s="42"/>
      <c r="B33" s="16" t="s">
        <v>10</v>
      </c>
      <c r="C33" s="110" t="s">
        <v>44</v>
      </c>
      <c r="D33" s="111" t="s">
        <v>44</v>
      </c>
      <c r="E33" s="112" t="s">
        <v>44</v>
      </c>
      <c r="F33" s="113" t="s">
        <v>44</v>
      </c>
      <c r="G33" s="111" t="s">
        <v>44</v>
      </c>
      <c r="H33" s="114" t="s">
        <v>44</v>
      </c>
      <c r="I33" s="18"/>
      <c r="J33" s="36"/>
      <c r="K33" s="20"/>
      <c r="L33" s="18"/>
      <c r="M33" s="36"/>
      <c r="N33" s="20"/>
      <c r="O33" s="18"/>
      <c r="P33" s="36"/>
      <c r="Q33" s="20"/>
      <c r="R33" s="18"/>
      <c r="S33" s="36"/>
      <c r="T33" s="20"/>
      <c r="U33" s="18"/>
      <c r="V33" s="36"/>
      <c r="W33" s="20"/>
      <c r="X33" s="18"/>
      <c r="Y33" s="36"/>
      <c r="Z33" s="20"/>
    </row>
    <row r="34" spans="1:26" s="38" customFormat="1" ht="13.5" customHeight="1">
      <c r="A34" s="129">
        <v>2</v>
      </c>
      <c r="B34" s="15" t="s">
        <v>18</v>
      </c>
      <c r="C34" s="21" t="str">
        <f>[50]멀리!$C$11</f>
        <v>김수지</v>
      </c>
      <c r="D34" s="22" t="str">
        <f>[50]멀리!$E$11</f>
        <v>경북체육고</v>
      </c>
      <c r="E34" s="23" t="str">
        <f>[50]멀리!$F$11</f>
        <v>5.60</v>
      </c>
      <c r="F34" s="21" t="str">
        <f>[50]멀리!$C$12</f>
        <v>강서영</v>
      </c>
      <c r="G34" s="22" t="str">
        <f>[50]멀리!$E$12</f>
        <v>전북체육고</v>
      </c>
      <c r="H34" s="23" t="str">
        <f>[50]멀리!$F$12</f>
        <v>5.38</v>
      </c>
      <c r="I34" s="21" t="str">
        <f>[50]멀리!$C$13</f>
        <v>신소민</v>
      </c>
      <c r="J34" s="22" t="str">
        <f>[50]멀리!$E$13</f>
        <v>가평고</v>
      </c>
      <c r="K34" s="23" t="str">
        <f>[50]멀리!$F$13</f>
        <v>5.38</v>
      </c>
      <c r="L34" s="21" t="str">
        <f>[50]멀리!$C$14</f>
        <v>주가은</v>
      </c>
      <c r="M34" s="22" t="str">
        <f>[50]멀리!$E$14</f>
        <v>대전체육고</v>
      </c>
      <c r="N34" s="23" t="str">
        <f>[50]멀리!$F$14</f>
        <v>4.73</v>
      </c>
      <c r="O34" s="21" t="str">
        <f>[50]멀리!$C$15</f>
        <v>홍주아</v>
      </c>
      <c r="P34" s="22" t="str">
        <f>[50]멀리!$E$15</f>
        <v>인천체육고</v>
      </c>
      <c r="Q34" s="23" t="str">
        <f>[50]멀리!$F$15</f>
        <v>4.63</v>
      </c>
      <c r="R34" s="21" t="str">
        <f>[50]멀리!$C$16</f>
        <v>이한아</v>
      </c>
      <c r="S34" s="22" t="str">
        <f>[50]멀리!$E$16</f>
        <v>구로고</v>
      </c>
      <c r="T34" s="23" t="str">
        <f>[50]멀리!$F$16</f>
        <v>4.49</v>
      </c>
      <c r="U34" s="21" t="str">
        <f>[50]멀리!$C$17</f>
        <v>양승주</v>
      </c>
      <c r="V34" s="22" t="str">
        <f>[50]멀리!$E$17</f>
        <v>구로고</v>
      </c>
      <c r="W34" s="23" t="str">
        <f>[50]멀리!$F$17</f>
        <v>4.37</v>
      </c>
      <c r="X34" s="21"/>
      <c r="Y34" s="22"/>
      <c r="Z34" s="23"/>
    </row>
    <row r="35" spans="1:26" s="38" customFormat="1" ht="13.5" customHeight="1">
      <c r="A35" s="129"/>
      <c r="B35" s="14" t="s">
        <v>5</v>
      </c>
      <c r="C35" s="32"/>
      <c r="D35" s="58" t="str">
        <f>[50]멀리!$G$11</f>
        <v>0.1</v>
      </c>
      <c r="E35" s="35"/>
      <c r="F35" s="32"/>
      <c r="G35" s="58" t="str">
        <f>[50]멀리!$G$12</f>
        <v>-0.8</v>
      </c>
      <c r="H35" s="35"/>
      <c r="I35" s="32"/>
      <c r="J35" s="58" t="str">
        <f>[50]멀리!$G$13</f>
        <v>-0.6</v>
      </c>
      <c r="K35" s="35"/>
      <c r="L35" s="32"/>
      <c r="M35" s="58" t="str">
        <f>[50]멀리!$G$14</f>
        <v>-0.3</v>
      </c>
      <c r="N35" s="35"/>
      <c r="O35" s="32"/>
      <c r="P35" s="58" t="str">
        <f>[50]멀리!$G$15</f>
        <v>-0.6</v>
      </c>
      <c r="Q35" s="35"/>
      <c r="R35" s="32"/>
      <c r="S35" s="58" t="str">
        <f>[50]멀리!$G$16</f>
        <v>0.1</v>
      </c>
      <c r="T35" s="35"/>
      <c r="U35" s="32"/>
      <c r="V35" s="58" t="str">
        <f>[50]멀리!$G$17</f>
        <v>0.3</v>
      </c>
      <c r="W35" s="35"/>
      <c r="X35" s="32"/>
      <c r="Y35" s="58"/>
      <c r="Z35" s="34"/>
    </row>
    <row r="36" spans="1:26" s="38" customFormat="1" ht="13.5" customHeight="1">
      <c r="A36" s="56">
        <v>3</v>
      </c>
      <c r="B36" s="16" t="s">
        <v>35</v>
      </c>
      <c r="C36" s="18" t="str">
        <f>[50]창!$C$11</f>
        <v>최서영</v>
      </c>
      <c r="D36" s="19" t="str">
        <f>[50]창!$E$11</f>
        <v>목포문태고</v>
      </c>
      <c r="E36" s="20" t="str">
        <f>[50]창!$F$11</f>
        <v>29.30</v>
      </c>
      <c r="F36" s="18" t="str">
        <f>[50]창!$C$12</f>
        <v>손지우</v>
      </c>
      <c r="G36" s="19" t="str">
        <f>[50]창!$E$12</f>
        <v>경남체육고</v>
      </c>
      <c r="H36" s="20" t="str">
        <f>[50]창!$F$12</f>
        <v>28.29</v>
      </c>
      <c r="I36" s="18"/>
      <c r="J36" s="19"/>
      <c r="K36" s="20"/>
      <c r="L36" s="18"/>
      <c r="M36" s="19"/>
      <c r="N36" s="20"/>
      <c r="O36" s="49"/>
      <c r="P36" s="19"/>
      <c r="Q36" s="65"/>
      <c r="R36" s="18"/>
      <c r="S36" s="19"/>
      <c r="T36" s="20"/>
      <c r="U36" s="49"/>
      <c r="V36" s="19"/>
      <c r="W36" s="20"/>
      <c r="X36" s="49"/>
      <c r="Y36" s="19"/>
      <c r="Z36" s="20"/>
    </row>
  </sheetData>
  <mergeCells count="13">
    <mergeCell ref="A34:A35"/>
    <mergeCell ref="C15:E15"/>
    <mergeCell ref="F17:K17"/>
    <mergeCell ref="A18:A19"/>
    <mergeCell ref="B23:D23"/>
    <mergeCell ref="A26:A27"/>
    <mergeCell ref="A31:A32"/>
    <mergeCell ref="E2:T2"/>
    <mergeCell ref="B3:C3"/>
    <mergeCell ref="F3:S3"/>
    <mergeCell ref="B5:D5"/>
    <mergeCell ref="A8:A9"/>
    <mergeCell ref="A13:A14"/>
  </mergeCells>
  <phoneticPr fontId="2" type="noConversion"/>
  <pageMargins left="0.36" right="0.3" top="0.52" bottom="0.53" header="0.53" footer="0.5"/>
  <pageSetup paperSize="9" scale="9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12B9B-ACE4-473A-B314-3C02A400D3A3}">
  <dimension ref="A1:I52"/>
  <sheetViews>
    <sheetView workbookViewId="0">
      <selection sqref="A1:I1"/>
    </sheetView>
  </sheetViews>
  <sheetFormatPr defaultRowHeight="13.5"/>
  <cols>
    <col min="1" max="2" width="5.33203125" style="190" customWidth="1"/>
    <col min="3" max="3" width="8.88671875" style="145"/>
    <col min="4" max="4" width="9.33203125" style="190" customWidth="1"/>
    <col min="5" max="6" width="8.77734375" style="190" customWidth="1"/>
    <col min="7" max="7" width="12.21875" style="190" customWidth="1"/>
    <col min="8" max="8" width="8.109375" style="190" customWidth="1"/>
    <col min="9" max="9" width="18.77734375" style="190" bestFit="1" customWidth="1"/>
    <col min="10" max="256" width="8.88671875" style="145"/>
    <col min="257" max="258" width="5.33203125" style="145" customWidth="1"/>
    <col min="259" max="259" width="8.88671875" style="145"/>
    <col min="260" max="260" width="9.6640625" style="145" bestFit="1" customWidth="1"/>
    <col min="261" max="261" width="11.5546875" style="145" customWidth="1"/>
    <col min="262" max="262" width="9.6640625" style="145" customWidth="1"/>
    <col min="263" max="263" width="15.6640625" style="145" customWidth="1"/>
    <col min="264" max="265" width="8.109375" style="145" customWidth="1"/>
    <col min="266" max="512" width="8.88671875" style="145"/>
    <col min="513" max="514" width="5.33203125" style="145" customWidth="1"/>
    <col min="515" max="515" width="8.88671875" style="145"/>
    <col min="516" max="516" width="9.6640625" style="145" bestFit="1" customWidth="1"/>
    <col min="517" max="517" width="11.5546875" style="145" customWidth="1"/>
    <col min="518" max="518" width="9.6640625" style="145" customWidth="1"/>
    <col min="519" max="519" width="15.6640625" style="145" customWidth="1"/>
    <col min="520" max="521" width="8.109375" style="145" customWidth="1"/>
    <col min="522" max="768" width="8.88671875" style="145"/>
    <col min="769" max="770" width="5.33203125" style="145" customWidth="1"/>
    <col min="771" max="771" width="8.88671875" style="145"/>
    <col min="772" max="772" width="9.6640625" style="145" bestFit="1" customWidth="1"/>
    <col min="773" max="773" width="11.5546875" style="145" customWidth="1"/>
    <col min="774" max="774" width="9.6640625" style="145" customWidth="1"/>
    <col min="775" max="775" width="15.6640625" style="145" customWidth="1"/>
    <col min="776" max="777" width="8.109375" style="145" customWidth="1"/>
    <col min="778" max="1024" width="8.88671875" style="145"/>
    <col min="1025" max="1026" width="5.33203125" style="145" customWidth="1"/>
    <col min="1027" max="1027" width="8.88671875" style="145"/>
    <col min="1028" max="1028" width="9.6640625" style="145" bestFit="1" customWidth="1"/>
    <col min="1029" max="1029" width="11.5546875" style="145" customWidth="1"/>
    <col min="1030" max="1030" width="9.6640625" style="145" customWidth="1"/>
    <col min="1031" max="1031" width="15.6640625" style="145" customWidth="1"/>
    <col min="1032" max="1033" width="8.109375" style="145" customWidth="1"/>
    <col min="1034" max="1280" width="8.88671875" style="145"/>
    <col min="1281" max="1282" width="5.33203125" style="145" customWidth="1"/>
    <col min="1283" max="1283" width="8.88671875" style="145"/>
    <col min="1284" max="1284" width="9.6640625" style="145" bestFit="1" customWidth="1"/>
    <col min="1285" max="1285" width="11.5546875" style="145" customWidth="1"/>
    <col min="1286" max="1286" width="9.6640625" style="145" customWidth="1"/>
    <col min="1287" max="1287" width="15.6640625" style="145" customWidth="1"/>
    <col min="1288" max="1289" width="8.109375" style="145" customWidth="1"/>
    <col min="1290" max="1536" width="8.88671875" style="145"/>
    <col min="1537" max="1538" width="5.33203125" style="145" customWidth="1"/>
    <col min="1539" max="1539" width="8.88671875" style="145"/>
    <col min="1540" max="1540" width="9.6640625" style="145" bestFit="1" customWidth="1"/>
    <col min="1541" max="1541" width="11.5546875" style="145" customWidth="1"/>
    <col min="1542" max="1542" width="9.6640625" style="145" customWidth="1"/>
    <col min="1543" max="1543" width="15.6640625" style="145" customWidth="1"/>
    <col min="1544" max="1545" width="8.109375" style="145" customWidth="1"/>
    <col min="1546" max="1792" width="8.88671875" style="145"/>
    <col min="1793" max="1794" width="5.33203125" style="145" customWidth="1"/>
    <col min="1795" max="1795" width="8.88671875" style="145"/>
    <col min="1796" max="1796" width="9.6640625" style="145" bestFit="1" customWidth="1"/>
    <col min="1797" max="1797" width="11.5546875" style="145" customWidth="1"/>
    <col min="1798" max="1798" width="9.6640625" style="145" customWidth="1"/>
    <col min="1799" max="1799" width="15.6640625" style="145" customWidth="1"/>
    <col min="1800" max="1801" width="8.109375" style="145" customWidth="1"/>
    <col min="1802" max="2048" width="8.88671875" style="145"/>
    <col min="2049" max="2050" width="5.33203125" style="145" customWidth="1"/>
    <col min="2051" max="2051" width="8.88671875" style="145"/>
    <col min="2052" max="2052" width="9.6640625" style="145" bestFit="1" customWidth="1"/>
    <col min="2053" max="2053" width="11.5546875" style="145" customWidth="1"/>
    <col min="2054" max="2054" width="9.6640625" style="145" customWidth="1"/>
    <col min="2055" max="2055" width="15.6640625" style="145" customWidth="1"/>
    <col min="2056" max="2057" width="8.109375" style="145" customWidth="1"/>
    <col min="2058" max="2304" width="8.88671875" style="145"/>
    <col min="2305" max="2306" width="5.33203125" style="145" customWidth="1"/>
    <col min="2307" max="2307" width="8.88671875" style="145"/>
    <col min="2308" max="2308" width="9.6640625" style="145" bestFit="1" customWidth="1"/>
    <col min="2309" max="2309" width="11.5546875" style="145" customWidth="1"/>
    <col min="2310" max="2310" width="9.6640625" style="145" customWidth="1"/>
    <col min="2311" max="2311" width="15.6640625" style="145" customWidth="1"/>
    <col min="2312" max="2313" width="8.109375" style="145" customWidth="1"/>
    <col min="2314" max="2560" width="8.88671875" style="145"/>
    <col min="2561" max="2562" width="5.33203125" style="145" customWidth="1"/>
    <col min="2563" max="2563" width="8.88671875" style="145"/>
    <col min="2564" max="2564" width="9.6640625" style="145" bestFit="1" customWidth="1"/>
    <col min="2565" max="2565" width="11.5546875" style="145" customWidth="1"/>
    <col min="2566" max="2566" width="9.6640625" style="145" customWidth="1"/>
    <col min="2567" max="2567" width="15.6640625" style="145" customWidth="1"/>
    <col min="2568" max="2569" width="8.109375" style="145" customWidth="1"/>
    <col min="2570" max="2816" width="8.88671875" style="145"/>
    <col min="2817" max="2818" width="5.33203125" style="145" customWidth="1"/>
    <col min="2819" max="2819" width="8.88671875" style="145"/>
    <col min="2820" max="2820" width="9.6640625" style="145" bestFit="1" customWidth="1"/>
    <col min="2821" max="2821" width="11.5546875" style="145" customWidth="1"/>
    <col min="2822" max="2822" width="9.6640625" style="145" customWidth="1"/>
    <col min="2823" max="2823" width="15.6640625" style="145" customWidth="1"/>
    <col min="2824" max="2825" width="8.109375" style="145" customWidth="1"/>
    <col min="2826" max="3072" width="8.88671875" style="145"/>
    <col min="3073" max="3074" width="5.33203125" style="145" customWidth="1"/>
    <col min="3075" max="3075" width="8.88671875" style="145"/>
    <col min="3076" max="3076" width="9.6640625" style="145" bestFit="1" customWidth="1"/>
    <col min="3077" max="3077" width="11.5546875" style="145" customWidth="1"/>
    <col min="3078" max="3078" width="9.6640625" style="145" customWidth="1"/>
    <col min="3079" max="3079" width="15.6640625" style="145" customWidth="1"/>
    <col min="3080" max="3081" width="8.109375" style="145" customWidth="1"/>
    <col min="3082" max="3328" width="8.88671875" style="145"/>
    <col min="3329" max="3330" width="5.33203125" style="145" customWidth="1"/>
    <col min="3331" max="3331" width="8.88671875" style="145"/>
    <col min="3332" max="3332" width="9.6640625" style="145" bestFit="1" customWidth="1"/>
    <col min="3333" max="3333" width="11.5546875" style="145" customWidth="1"/>
    <col min="3334" max="3334" width="9.6640625" style="145" customWidth="1"/>
    <col min="3335" max="3335" width="15.6640625" style="145" customWidth="1"/>
    <col min="3336" max="3337" width="8.109375" style="145" customWidth="1"/>
    <col min="3338" max="3584" width="8.88671875" style="145"/>
    <col min="3585" max="3586" width="5.33203125" style="145" customWidth="1"/>
    <col min="3587" max="3587" width="8.88671875" style="145"/>
    <col min="3588" max="3588" width="9.6640625" style="145" bestFit="1" customWidth="1"/>
    <col min="3589" max="3589" width="11.5546875" style="145" customWidth="1"/>
    <col min="3590" max="3590" width="9.6640625" style="145" customWidth="1"/>
    <col min="3591" max="3591" width="15.6640625" style="145" customWidth="1"/>
    <col min="3592" max="3593" width="8.109375" style="145" customWidth="1"/>
    <col min="3594" max="3840" width="8.88671875" style="145"/>
    <col min="3841" max="3842" width="5.33203125" style="145" customWidth="1"/>
    <col min="3843" max="3843" width="8.88671875" style="145"/>
    <col min="3844" max="3844" width="9.6640625" style="145" bestFit="1" customWidth="1"/>
    <col min="3845" max="3845" width="11.5546875" style="145" customWidth="1"/>
    <col min="3846" max="3846" width="9.6640625" style="145" customWidth="1"/>
    <col min="3847" max="3847" width="15.6640625" style="145" customWidth="1"/>
    <col min="3848" max="3849" width="8.109375" style="145" customWidth="1"/>
    <col min="3850" max="4096" width="8.88671875" style="145"/>
    <col min="4097" max="4098" width="5.33203125" style="145" customWidth="1"/>
    <col min="4099" max="4099" width="8.88671875" style="145"/>
    <col min="4100" max="4100" width="9.6640625" style="145" bestFit="1" customWidth="1"/>
    <col min="4101" max="4101" width="11.5546875" style="145" customWidth="1"/>
    <col min="4102" max="4102" width="9.6640625" style="145" customWidth="1"/>
    <col min="4103" max="4103" width="15.6640625" style="145" customWidth="1"/>
    <col min="4104" max="4105" width="8.109375" style="145" customWidth="1"/>
    <col min="4106" max="4352" width="8.88671875" style="145"/>
    <col min="4353" max="4354" width="5.33203125" style="145" customWidth="1"/>
    <col min="4355" max="4355" width="8.88671875" style="145"/>
    <col min="4356" max="4356" width="9.6640625" style="145" bestFit="1" customWidth="1"/>
    <col min="4357" max="4357" width="11.5546875" style="145" customWidth="1"/>
    <col min="4358" max="4358" width="9.6640625" style="145" customWidth="1"/>
    <col min="4359" max="4359" width="15.6640625" style="145" customWidth="1"/>
    <col min="4360" max="4361" width="8.109375" style="145" customWidth="1"/>
    <col min="4362" max="4608" width="8.88671875" style="145"/>
    <col min="4609" max="4610" width="5.33203125" style="145" customWidth="1"/>
    <col min="4611" max="4611" width="8.88671875" style="145"/>
    <col min="4612" max="4612" width="9.6640625" style="145" bestFit="1" customWidth="1"/>
    <col min="4613" max="4613" width="11.5546875" style="145" customWidth="1"/>
    <col min="4614" max="4614" width="9.6640625" style="145" customWidth="1"/>
    <col min="4615" max="4615" width="15.6640625" style="145" customWidth="1"/>
    <col min="4616" max="4617" width="8.109375" style="145" customWidth="1"/>
    <col min="4618" max="4864" width="8.88671875" style="145"/>
    <col min="4865" max="4866" width="5.33203125" style="145" customWidth="1"/>
    <col min="4867" max="4867" width="8.88671875" style="145"/>
    <col min="4868" max="4868" width="9.6640625" style="145" bestFit="1" customWidth="1"/>
    <col min="4869" max="4869" width="11.5546875" style="145" customWidth="1"/>
    <col min="4870" max="4870" width="9.6640625" style="145" customWidth="1"/>
    <col min="4871" max="4871" width="15.6640625" style="145" customWidth="1"/>
    <col min="4872" max="4873" width="8.109375" style="145" customWidth="1"/>
    <col min="4874" max="5120" width="8.88671875" style="145"/>
    <col min="5121" max="5122" width="5.33203125" style="145" customWidth="1"/>
    <col min="5123" max="5123" width="8.88671875" style="145"/>
    <col min="5124" max="5124" width="9.6640625" style="145" bestFit="1" customWidth="1"/>
    <col min="5125" max="5125" width="11.5546875" style="145" customWidth="1"/>
    <col min="5126" max="5126" width="9.6640625" style="145" customWidth="1"/>
    <col min="5127" max="5127" width="15.6640625" style="145" customWidth="1"/>
    <col min="5128" max="5129" width="8.109375" style="145" customWidth="1"/>
    <col min="5130" max="5376" width="8.88671875" style="145"/>
    <col min="5377" max="5378" width="5.33203125" style="145" customWidth="1"/>
    <col min="5379" max="5379" width="8.88671875" style="145"/>
    <col min="5380" max="5380" width="9.6640625" style="145" bestFit="1" customWidth="1"/>
    <col min="5381" max="5381" width="11.5546875" style="145" customWidth="1"/>
    <col min="5382" max="5382" width="9.6640625" style="145" customWidth="1"/>
    <col min="5383" max="5383" width="15.6640625" style="145" customWidth="1"/>
    <col min="5384" max="5385" width="8.109375" style="145" customWidth="1"/>
    <col min="5386" max="5632" width="8.88671875" style="145"/>
    <col min="5633" max="5634" width="5.33203125" style="145" customWidth="1"/>
    <col min="5635" max="5635" width="8.88671875" style="145"/>
    <col min="5636" max="5636" width="9.6640625" style="145" bestFit="1" customWidth="1"/>
    <col min="5637" max="5637" width="11.5546875" style="145" customWidth="1"/>
    <col min="5638" max="5638" width="9.6640625" style="145" customWidth="1"/>
    <col min="5639" max="5639" width="15.6640625" style="145" customWidth="1"/>
    <col min="5640" max="5641" width="8.109375" style="145" customWidth="1"/>
    <col min="5642" max="5888" width="8.88671875" style="145"/>
    <col min="5889" max="5890" width="5.33203125" style="145" customWidth="1"/>
    <col min="5891" max="5891" width="8.88671875" style="145"/>
    <col min="5892" max="5892" width="9.6640625" style="145" bestFit="1" customWidth="1"/>
    <col min="5893" max="5893" width="11.5546875" style="145" customWidth="1"/>
    <col min="5894" max="5894" width="9.6640625" style="145" customWidth="1"/>
    <col min="5895" max="5895" width="15.6640625" style="145" customWidth="1"/>
    <col min="5896" max="5897" width="8.109375" style="145" customWidth="1"/>
    <col min="5898" max="6144" width="8.88671875" style="145"/>
    <col min="6145" max="6146" width="5.33203125" style="145" customWidth="1"/>
    <col min="6147" max="6147" width="8.88671875" style="145"/>
    <col min="6148" max="6148" width="9.6640625" style="145" bestFit="1" customWidth="1"/>
    <col min="6149" max="6149" width="11.5546875" style="145" customWidth="1"/>
    <col min="6150" max="6150" width="9.6640625" style="145" customWidth="1"/>
    <col min="6151" max="6151" width="15.6640625" style="145" customWidth="1"/>
    <col min="6152" max="6153" width="8.109375" style="145" customWidth="1"/>
    <col min="6154" max="6400" width="8.88671875" style="145"/>
    <col min="6401" max="6402" width="5.33203125" style="145" customWidth="1"/>
    <col min="6403" max="6403" width="8.88671875" style="145"/>
    <col min="6404" max="6404" width="9.6640625" style="145" bestFit="1" customWidth="1"/>
    <col min="6405" max="6405" width="11.5546875" style="145" customWidth="1"/>
    <col min="6406" max="6406" width="9.6640625" style="145" customWidth="1"/>
    <col min="6407" max="6407" width="15.6640625" style="145" customWidth="1"/>
    <col min="6408" max="6409" width="8.109375" style="145" customWidth="1"/>
    <col min="6410" max="6656" width="8.88671875" style="145"/>
    <col min="6657" max="6658" width="5.33203125" style="145" customWidth="1"/>
    <col min="6659" max="6659" width="8.88671875" style="145"/>
    <col min="6660" max="6660" width="9.6640625" style="145" bestFit="1" customWidth="1"/>
    <col min="6661" max="6661" width="11.5546875" style="145" customWidth="1"/>
    <col min="6662" max="6662" width="9.6640625" style="145" customWidth="1"/>
    <col min="6663" max="6663" width="15.6640625" style="145" customWidth="1"/>
    <col min="6664" max="6665" width="8.109375" style="145" customWidth="1"/>
    <col min="6666" max="6912" width="8.88671875" style="145"/>
    <col min="6913" max="6914" width="5.33203125" style="145" customWidth="1"/>
    <col min="6915" max="6915" width="8.88671875" style="145"/>
    <col min="6916" max="6916" width="9.6640625" style="145" bestFit="1" customWidth="1"/>
    <col min="6917" max="6917" width="11.5546875" style="145" customWidth="1"/>
    <col min="6918" max="6918" width="9.6640625" style="145" customWidth="1"/>
    <col min="6919" max="6919" width="15.6640625" style="145" customWidth="1"/>
    <col min="6920" max="6921" width="8.109375" style="145" customWidth="1"/>
    <col min="6922" max="7168" width="8.88671875" style="145"/>
    <col min="7169" max="7170" width="5.33203125" style="145" customWidth="1"/>
    <col min="7171" max="7171" width="8.88671875" style="145"/>
    <col min="7172" max="7172" width="9.6640625" style="145" bestFit="1" customWidth="1"/>
    <col min="7173" max="7173" width="11.5546875" style="145" customWidth="1"/>
    <col min="7174" max="7174" width="9.6640625" style="145" customWidth="1"/>
    <col min="7175" max="7175" width="15.6640625" style="145" customWidth="1"/>
    <col min="7176" max="7177" width="8.109375" style="145" customWidth="1"/>
    <col min="7178" max="7424" width="8.88671875" style="145"/>
    <col min="7425" max="7426" width="5.33203125" style="145" customWidth="1"/>
    <col min="7427" max="7427" width="8.88671875" style="145"/>
    <col min="7428" max="7428" width="9.6640625" style="145" bestFit="1" customWidth="1"/>
    <col min="7429" max="7429" width="11.5546875" style="145" customWidth="1"/>
    <col min="7430" max="7430" width="9.6640625" style="145" customWidth="1"/>
    <col min="7431" max="7431" width="15.6640625" style="145" customWidth="1"/>
    <col min="7432" max="7433" width="8.109375" style="145" customWidth="1"/>
    <col min="7434" max="7680" width="8.88671875" style="145"/>
    <col min="7681" max="7682" width="5.33203125" style="145" customWidth="1"/>
    <col min="7683" max="7683" width="8.88671875" style="145"/>
    <col min="7684" max="7684" width="9.6640625" style="145" bestFit="1" customWidth="1"/>
    <col min="7685" max="7685" width="11.5546875" style="145" customWidth="1"/>
    <col min="7686" max="7686" width="9.6640625" style="145" customWidth="1"/>
    <col min="7687" max="7687" width="15.6640625" style="145" customWidth="1"/>
    <col min="7688" max="7689" width="8.109375" style="145" customWidth="1"/>
    <col min="7690" max="7936" width="8.88671875" style="145"/>
    <col min="7937" max="7938" width="5.33203125" style="145" customWidth="1"/>
    <col min="7939" max="7939" width="8.88671875" style="145"/>
    <col min="7940" max="7940" width="9.6640625" style="145" bestFit="1" customWidth="1"/>
    <col min="7941" max="7941" width="11.5546875" style="145" customWidth="1"/>
    <col min="7942" max="7942" width="9.6640625" style="145" customWidth="1"/>
    <col min="7943" max="7943" width="15.6640625" style="145" customWidth="1"/>
    <col min="7944" max="7945" width="8.109375" style="145" customWidth="1"/>
    <col min="7946" max="8192" width="8.88671875" style="145"/>
    <col min="8193" max="8194" width="5.33203125" style="145" customWidth="1"/>
    <col min="8195" max="8195" width="8.88671875" style="145"/>
    <col min="8196" max="8196" width="9.6640625" style="145" bestFit="1" customWidth="1"/>
    <col min="8197" max="8197" width="11.5546875" style="145" customWidth="1"/>
    <col min="8198" max="8198" width="9.6640625" style="145" customWidth="1"/>
    <col min="8199" max="8199" width="15.6640625" style="145" customWidth="1"/>
    <col min="8200" max="8201" width="8.109375" style="145" customWidth="1"/>
    <col min="8202" max="8448" width="8.88671875" style="145"/>
    <col min="8449" max="8450" width="5.33203125" style="145" customWidth="1"/>
    <col min="8451" max="8451" width="8.88671875" style="145"/>
    <col min="8452" max="8452" width="9.6640625" style="145" bestFit="1" customWidth="1"/>
    <col min="8453" max="8453" width="11.5546875" style="145" customWidth="1"/>
    <col min="8454" max="8454" width="9.6640625" style="145" customWidth="1"/>
    <col min="8455" max="8455" width="15.6640625" style="145" customWidth="1"/>
    <col min="8456" max="8457" width="8.109375" style="145" customWidth="1"/>
    <col min="8458" max="8704" width="8.88671875" style="145"/>
    <col min="8705" max="8706" width="5.33203125" style="145" customWidth="1"/>
    <col min="8707" max="8707" width="8.88671875" style="145"/>
    <col min="8708" max="8708" width="9.6640625" style="145" bestFit="1" customWidth="1"/>
    <col min="8709" max="8709" width="11.5546875" style="145" customWidth="1"/>
    <col min="8710" max="8710" width="9.6640625" style="145" customWidth="1"/>
    <col min="8711" max="8711" width="15.6640625" style="145" customWidth="1"/>
    <col min="8712" max="8713" width="8.109375" style="145" customWidth="1"/>
    <col min="8714" max="8960" width="8.88671875" style="145"/>
    <col min="8961" max="8962" width="5.33203125" style="145" customWidth="1"/>
    <col min="8963" max="8963" width="8.88671875" style="145"/>
    <col min="8964" max="8964" width="9.6640625" style="145" bestFit="1" customWidth="1"/>
    <col min="8965" max="8965" width="11.5546875" style="145" customWidth="1"/>
    <col min="8966" max="8966" width="9.6640625" style="145" customWidth="1"/>
    <col min="8967" max="8967" width="15.6640625" style="145" customWidth="1"/>
    <col min="8968" max="8969" width="8.109375" style="145" customWidth="1"/>
    <col min="8970" max="9216" width="8.88671875" style="145"/>
    <col min="9217" max="9218" width="5.33203125" style="145" customWidth="1"/>
    <col min="9219" max="9219" width="8.88671875" style="145"/>
    <col min="9220" max="9220" width="9.6640625" style="145" bestFit="1" customWidth="1"/>
    <col min="9221" max="9221" width="11.5546875" style="145" customWidth="1"/>
    <col min="9222" max="9222" width="9.6640625" style="145" customWidth="1"/>
    <col min="9223" max="9223" width="15.6640625" style="145" customWidth="1"/>
    <col min="9224" max="9225" width="8.109375" style="145" customWidth="1"/>
    <col min="9226" max="9472" width="8.88671875" style="145"/>
    <col min="9473" max="9474" width="5.33203125" style="145" customWidth="1"/>
    <col min="9475" max="9475" width="8.88671875" style="145"/>
    <col min="9476" max="9476" width="9.6640625" style="145" bestFit="1" customWidth="1"/>
    <col min="9477" max="9477" width="11.5546875" style="145" customWidth="1"/>
    <col min="9478" max="9478" width="9.6640625" style="145" customWidth="1"/>
    <col min="9479" max="9479" width="15.6640625" style="145" customWidth="1"/>
    <col min="9480" max="9481" width="8.109375" style="145" customWidth="1"/>
    <col min="9482" max="9728" width="8.88671875" style="145"/>
    <col min="9729" max="9730" width="5.33203125" style="145" customWidth="1"/>
    <col min="9731" max="9731" width="8.88671875" style="145"/>
    <col min="9732" max="9732" width="9.6640625" style="145" bestFit="1" customWidth="1"/>
    <col min="9733" max="9733" width="11.5546875" style="145" customWidth="1"/>
    <col min="9734" max="9734" width="9.6640625" style="145" customWidth="1"/>
    <col min="9735" max="9735" width="15.6640625" style="145" customWidth="1"/>
    <col min="9736" max="9737" width="8.109375" style="145" customWidth="1"/>
    <col min="9738" max="9984" width="8.88671875" style="145"/>
    <col min="9985" max="9986" width="5.33203125" style="145" customWidth="1"/>
    <col min="9987" max="9987" width="8.88671875" style="145"/>
    <col min="9988" max="9988" width="9.6640625" style="145" bestFit="1" customWidth="1"/>
    <col min="9989" max="9989" width="11.5546875" style="145" customWidth="1"/>
    <col min="9990" max="9990" width="9.6640625" style="145" customWidth="1"/>
    <col min="9991" max="9991" width="15.6640625" style="145" customWidth="1"/>
    <col min="9992" max="9993" width="8.109375" style="145" customWidth="1"/>
    <col min="9994" max="10240" width="8.88671875" style="145"/>
    <col min="10241" max="10242" width="5.33203125" style="145" customWidth="1"/>
    <col min="10243" max="10243" width="8.88671875" style="145"/>
    <col min="10244" max="10244" width="9.6640625" style="145" bestFit="1" customWidth="1"/>
    <col min="10245" max="10245" width="11.5546875" style="145" customWidth="1"/>
    <col min="10246" max="10246" width="9.6640625" style="145" customWidth="1"/>
    <col min="10247" max="10247" width="15.6640625" style="145" customWidth="1"/>
    <col min="10248" max="10249" width="8.109375" style="145" customWidth="1"/>
    <col min="10250" max="10496" width="8.88671875" style="145"/>
    <col min="10497" max="10498" width="5.33203125" style="145" customWidth="1"/>
    <col min="10499" max="10499" width="8.88671875" style="145"/>
    <col min="10500" max="10500" width="9.6640625" style="145" bestFit="1" customWidth="1"/>
    <col min="10501" max="10501" width="11.5546875" style="145" customWidth="1"/>
    <col min="10502" max="10502" width="9.6640625" style="145" customWidth="1"/>
    <col min="10503" max="10503" width="15.6640625" style="145" customWidth="1"/>
    <col min="10504" max="10505" width="8.109375" style="145" customWidth="1"/>
    <col min="10506" max="10752" width="8.88671875" style="145"/>
    <col min="10753" max="10754" width="5.33203125" style="145" customWidth="1"/>
    <col min="10755" max="10755" width="8.88671875" style="145"/>
    <col min="10756" max="10756" width="9.6640625" style="145" bestFit="1" customWidth="1"/>
    <col min="10757" max="10757" width="11.5546875" style="145" customWidth="1"/>
    <col min="10758" max="10758" width="9.6640625" style="145" customWidth="1"/>
    <col min="10759" max="10759" width="15.6640625" style="145" customWidth="1"/>
    <col min="10760" max="10761" width="8.109375" style="145" customWidth="1"/>
    <col min="10762" max="11008" width="8.88671875" style="145"/>
    <col min="11009" max="11010" width="5.33203125" style="145" customWidth="1"/>
    <col min="11011" max="11011" width="8.88671875" style="145"/>
    <col min="11012" max="11012" width="9.6640625" style="145" bestFit="1" customWidth="1"/>
    <col min="11013" max="11013" width="11.5546875" style="145" customWidth="1"/>
    <col min="11014" max="11014" width="9.6640625" style="145" customWidth="1"/>
    <col min="11015" max="11015" width="15.6640625" style="145" customWidth="1"/>
    <col min="11016" max="11017" width="8.109375" style="145" customWidth="1"/>
    <col min="11018" max="11264" width="8.88671875" style="145"/>
    <col min="11265" max="11266" width="5.33203125" style="145" customWidth="1"/>
    <col min="11267" max="11267" width="8.88671875" style="145"/>
    <col min="11268" max="11268" width="9.6640625" style="145" bestFit="1" customWidth="1"/>
    <col min="11269" max="11269" width="11.5546875" style="145" customWidth="1"/>
    <col min="11270" max="11270" width="9.6640625" style="145" customWidth="1"/>
    <col min="11271" max="11271" width="15.6640625" style="145" customWidth="1"/>
    <col min="11272" max="11273" width="8.109375" style="145" customWidth="1"/>
    <col min="11274" max="11520" width="8.88671875" style="145"/>
    <col min="11521" max="11522" width="5.33203125" style="145" customWidth="1"/>
    <col min="11523" max="11523" width="8.88671875" style="145"/>
    <col min="11524" max="11524" width="9.6640625" style="145" bestFit="1" customWidth="1"/>
    <col min="11525" max="11525" width="11.5546875" style="145" customWidth="1"/>
    <col min="11526" max="11526" width="9.6640625" style="145" customWidth="1"/>
    <col min="11527" max="11527" width="15.6640625" style="145" customWidth="1"/>
    <col min="11528" max="11529" width="8.109375" style="145" customWidth="1"/>
    <col min="11530" max="11776" width="8.88671875" style="145"/>
    <col min="11777" max="11778" width="5.33203125" style="145" customWidth="1"/>
    <col min="11779" max="11779" width="8.88671875" style="145"/>
    <col min="11780" max="11780" width="9.6640625" style="145" bestFit="1" customWidth="1"/>
    <col min="11781" max="11781" width="11.5546875" style="145" customWidth="1"/>
    <col min="11782" max="11782" width="9.6640625" style="145" customWidth="1"/>
    <col min="11783" max="11783" width="15.6640625" style="145" customWidth="1"/>
    <col min="11784" max="11785" width="8.109375" style="145" customWidth="1"/>
    <col min="11786" max="12032" width="8.88671875" style="145"/>
    <col min="12033" max="12034" width="5.33203125" style="145" customWidth="1"/>
    <col min="12035" max="12035" width="8.88671875" style="145"/>
    <col min="12036" max="12036" width="9.6640625" style="145" bestFit="1" customWidth="1"/>
    <col min="12037" max="12037" width="11.5546875" style="145" customWidth="1"/>
    <col min="12038" max="12038" width="9.6640625" style="145" customWidth="1"/>
    <col min="12039" max="12039" width="15.6640625" style="145" customWidth="1"/>
    <col min="12040" max="12041" width="8.109375" style="145" customWidth="1"/>
    <col min="12042" max="12288" width="8.88671875" style="145"/>
    <col min="12289" max="12290" width="5.33203125" style="145" customWidth="1"/>
    <col min="12291" max="12291" width="8.88671875" style="145"/>
    <col min="12292" max="12292" width="9.6640625" style="145" bestFit="1" customWidth="1"/>
    <col min="12293" max="12293" width="11.5546875" style="145" customWidth="1"/>
    <col min="12294" max="12294" width="9.6640625" style="145" customWidth="1"/>
    <col min="12295" max="12295" width="15.6640625" style="145" customWidth="1"/>
    <col min="12296" max="12297" width="8.109375" style="145" customWidth="1"/>
    <col min="12298" max="12544" width="8.88671875" style="145"/>
    <col min="12545" max="12546" width="5.33203125" style="145" customWidth="1"/>
    <col min="12547" max="12547" width="8.88671875" style="145"/>
    <col min="12548" max="12548" width="9.6640625" style="145" bestFit="1" customWidth="1"/>
    <col min="12549" max="12549" width="11.5546875" style="145" customWidth="1"/>
    <col min="12550" max="12550" width="9.6640625" style="145" customWidth="1"/>
    <col min="12551" max="12551" width="15.6640625" style="145" customWidth="1"/>
    <col min="12552" max="12553" width="8.109375" style="145" customWidth="1"/>
    <col min="12554" max="12800" width="8.88671875" style="145"/>
    <col min="12801" max="12802" width="5.33203125" style="145" customWidth="1"/>
    <col min="12803" max="12803" width="8.88671875" style="145"/>
    <col min="12804" max="12804" width="9.6640625" style="145" bestFit="1" customWidth="1"/>
    <col min="12805" max="12805" width="11.5546875" style="145" customWidth="1"/>
    <col min="12806" max="12806" width="9.6640625" style="145" customWidth="1"/>
    <col min="12807" max="12807" width="15.6640625" style="145" customWidth="1"/>
    <col min="12808" max="12809" width="8.109375" style="145" customWidth="1"/>
    <col min="12810" max="13056" width="8.88671875" style="145"/>
    <col min="13057" max="13058" width="5.33203125" style="145" customWidth="1"/>
    <col min="13059" max="13059" width="8.88671875" style="145"/>
    <col min="13060" max="13060" width="9.6640625" style="145" bestFit="1" customWidth="1"/>
    <col min="13061" max="13061" width="11.5546875" style="145" customWidth="1"/>
    <col min="13062" max="13062" width="9.6640625" style="145" customWidth="1"/>
    <col min="13063" max="13063" width="15.6640625" style="145" customWidth="1"/>
    <col min="13064" max="13065" width="8.109375" style="145" customWidth="1"/>
    <col min="13066" max="13312" width="8.88671875" style="145"/>
    <col min="13313" max="13314" width="5.33203125" style="145" customWidth="1"/>
    <col min="13315" max="13315" width="8.88671875" style="145"/>
    <col min="13316" max="13316" width="9.6640625" style="145" bestFit="1" customWidth="1"/>
    <col min="13317" max="13317" width="11.5546875" style="145" customWidth="1"/>
    <col min="13318" max="13318" width="9.6640625" style="145" customWidth="1"/>
    <col min="13319" max="13319" width="15.6640625" style="145" customWidth="1"/>
    <col min="13320" max="13321" width="8.109375" style="145" customWidth="1"/>
    <col min="13322" max="13568" width="8.88671875" style="145"/>
    <col min="13569" max="13570" width="5.33203125" style="145" customWidth="1"/>
    <col min="13571" max="13571" width="8.88671875" style="145"/>
    <col min="13572" max="13572" width="9.6640625" style="145" bestFit="1" customWidth="1"/>
    <col min="13573" max="13573" width="11.5546875" style="145" customWidth="1"/>
    <col min="13574" max="13574" width="9.6640625" style="145" customWidth="1"/>
    <col min="13575" max="13575" width="15.6640625" style="145" customWidth="1"/>
    <col min="13576" max="13577" width="8.109375" style="145" customWidth="1"/>
    <col min="13578" max="13824" width="8.88671875" style="145"/>
    <col min="13825" max="13826" width="5.33203125" style="145" customWidth="1"/>
    <col min="13827" max="13827" width="8.88671875" style="145"/>
    <col min="13828" max="13828" width="9.6640625" style="145" bestFit="1" customWidth="1"/>
    <col min="13829" max="13829" width="11.5546875" style="145" customWidth="1"/>
    <col min="13830" max="13830" width="9.6640625" style="145" customWidth="1"/>
    <col min="13831" max="13831" width="15.6640625" style="145" customWidth="1"/>
    <col min="13832" max="13833" width="8.109375" style="145" customWidth="1"/>
    <col min="13834" max="14080" width="8.88671875" style="145"/>
    <col min="14081" max="14082" width="5.33203125" style="145" customWidth="1"/>
    <col min="14083" max="14083" width="8.88671875" style="145"/>
    <col min="14084" max="14084" width="9.6640625" style="145" bestFit="1" customWidth="1"/>
    <col min="14085" max="14085" width="11.5546875" style="145" customWidth="1"/>
    <col min="14086" max="14086" width="9.6640625" style="145" customWidth="1"/>
    <col min="14087" max="14087" width="15.6640625" style="145" customWidth="1"/>
    <col min="14088" max="14089" width="8.109375" style="145" customWidth="1"/>
    <col min="14090" max="14336" width="8.88671875" style="145"/>
    <col min="14337" max="14338" width="5.33203125" style="145" customWidth="1"/>
    <col min="14339" max="14339" width="8.88671875" style="145"/>
    <col min="14340" max="14340" width="9.6640625" style="145" bestFit="1" customWidth="1"/>
    <col min="14341" max="14341" width="11.5546875" style="145" customWidth="1"/>
    <col min="14342" max="14342" width="9.6640625" style="145" customWidth="1"/>
    <col min="14343" max="14343" width="15.6640625" style="145" customWidth="1"/>
    <col min="14344" max="14345" width="8.109375" style="145" customWidth="1"/>
    <col min="14346" max="14592" width="8.88671875" style="145"/>
    <col min="14593" max="14594" width="5.33203125" style="145" customWidth="1"/>
    <col min="14595" max="14595" width="8.88671875" style="145"/>
    <col min="14596" max="14596" width="9.6640625" style="145" bestFit="1" customWidth="1"/>
    <col min="14597" max="14597" width="11.5546875" style="145" customWidth="1"/>
    <col min="14598" max="14598" width="9.6640625" style="145" customWidth="1"/>
    <col min="14599" max="14599" width="15.6640625" style="145" customWidth="1"/>
    <col min="14600" max="14601" width="8.109375" style="145" customWidth="1"/>
    <col min="14602" max="14848" width="8.88671875" style="145"/>
    <col min="14849" max="14850" width="5.33203125" style="145" customWidth="1"/>
    <col min="14851" max="14851" width="8.88671875" style="145"/>
    <col min="14852" max="14852" width="9.6640625" style="145" bestFit="1" customWidth="1"/>
    <col min="14853" max="14853" width="11.5546875" style="145" customWidth="1"/>
    <col min="14854" max="14854" width="9.6640625" style="145" customWidth="1"/>
    <col min="14855" max="14855" width="15.6640625" style="145" customWidth="1"/>
    <col min="14856" max="14857" width="8.109375" style="145" customWidth="1"/>
    <col min="14858" max="15104" width="8.88671875" style="145"/>
    <col min="15105" max="15106" width="5.33203125" style="145" customWidth="1"/>
    <col min="15107" max="15107" width="8.88671875" style="145"/>
    <col min="15108" max="15108" width="9.6640625" style="145" bestFit="1" customWidth="1"/>
    <col min="15109" max="15109" width="11.5546875" style="145" customWidth="1"/>
    <col min="15110" max="15110" width="9.6640625" style="145" customWidth="1"/>
    <col min="15111" max="15111" width="15.6640625" style="145" customWidth="1"/>
    <col min="15112" max="15113" width="8.109375" style="145" customWidth="1"/>
    <col min="15114" max="15360" width="8.88671875" style="145"/>
    <col min="15361" max="15362" width="5.33203125" style="145" customWidth="1"/>
    <col min="15363" max="15363" width="8.88671875" style="145"/>
    <col min="15364" max="15364" width="9.6640625" style="145" bestFit="1" customWidth="1"/>
    <col min="15365" max="15365" width="11.5546875" style="145" customWidth="1"/>
    <col min="15366" max="15366" width="9.6640625" style="145" customWidth="1"/>
    <col min="15367" max="15367" width="15.6640625" style="145" customWidth="1"/>
    <col min="15368" max="15369" width="8.109375" style="145" customWidth="1"/>
    <col min="15370" max="15616" width="8.88671875" style="145"/>
    <col min="15617" max="15618" width="5.33203125" style="145" customWidth="1"/>
    <col min="15619" max="15619" width="8.88671875" style="145"/>
    <col min="15620" max="15620" width="9.6640625" style="145" bestFit="1" customWidth="1"/>
    <col min="15621" max="15621" width="11.5546875" style="145" customWidth="1"/>
    <col min="15622" max="15622" width="9.6640625" style="145" customWidth="1"/>
    <col min="15623" max="15623" width="15.6640625" style="145" customWidth="1"/>
    <col min="15624" max="15625" width="8.109375" style="145" customWidth="1"/>
    <col min="15626" max="15872" width="8.88671875" style="145"/>
    <col min="15873" max="15874" width="5.33203125" style="145" customWidth="1"/>
    <col min="15875" max="15875" width="8.88671875" style="145"/>
    <col min="15876" max="15876" width="9.6640625" style="145" bestFit="1" customWidth="1"/>
    <col min="15877" max="15877" width="11.5546875" style="145" customWidth="1"/>
    <col min="15878" max="15878" width="9.6640625" style="145" customWidth="1"/>
    <col min="15879" max="15879" width="15.6640625" style="145" customWidth="1"/>
    <col min="15880" max="15881" width="8.109375" style="145" customWidth="1"/>
    <col min="15882" max="16128" width="8.88671875" style="145"/>
    <col min="16129" max="16130" width="5.33203125" style="145" customWidth="1"/>
    <col min="16131" max="16131" width="8.88671875" style="145"/>
    <col min="16132" max="16132" width="9.6640625" style="145" bestFit="1" customWidth="1"/>
    <col min="16133" max="16133" width="11.5546875" style="145" customWidth="1"/>
    <col min="16134" max="16134" width="9.6640625" style="145" customWidth="1"/>
    <col min="16135" max="16135" width="15.6640625" style="145" customWidth="1"/>
    <col min="16136" max="16137" width="8.109375" style="145" customWidth="1"/>
    <col min="16138" max="16384" width="8.88671875" style="145"/>
  </cols>
  <sheetData>
    <row r="1" spans="1:9" ht="29.25" customHeight="1">
      <c r="A1" s="144" t="s">
        <v>61</v>
      </c>
      <c r="B1" s="144"/>
      <c r="C1" s="144"/>
      <c r="D1" s="144"/>
      <c r="E1" s="144"/>
      <c r="F1" s="144"/>
      <c r="G1" s="144"/>
      <c r="H1" s="144"/>
      <c r="I1" s="144"/>
    </row>
    <row r="2" spans="1:9" ht="7.5" customHeight="1">
      <c r="A2" s="146"/>
      <c r="B2" s="146"/>
      <c r="C2" s="146"/>
      <c r="D2" s="146"/>
      <c r="E2" s="146"/>
      <c r="F2" s="146"/>
      <c r="G2" s="146"/>
      <c r="H2" s="146"/>
      <c r="I2" s="146"/>
    </row>
    <row r="3" spans="1:9" ht="57.75" customHeight="1">
      <c r="A3" s="147" t="s">
        <v>62</v>
      </c>
      <c r="B3" s="147"/>
      <c r="C3" s="147"/>
      <c r="D3" s="147"/>
      <c r="E3" s="147"/>
      <c r="F3" s="147"/>
      <c r="G3" s="147"/>
      <c r="H3" s="147"/>
      <c r="I3" s="147"/>
    </row>
    <row r="4" spans="1:9" ht="20.25" customHeight="1" thickBot="1">
      <c r="A4" s="148"/>
      <c r="B4" s="148"/>
      <c r="C4" s="149"/>
      <c r="D4" s="148"/>
      <c r="E4" s="148"/>
      <c r="F4" s="148"/>
      <c r="G4" s="148"/>
      <c r="H4" s="148"/>
      <c r="I4" s="148"/>
    </row>
    <row r="5" spans="1:9" ht="20.25" customHeight="1" thickBot="1">
      <c r="A5" s="150" t="s">
        <v>63</v>
      </c>
      <c r="B5" s="151"/>
      <c r="C5" s="152" t="s">
        <v>64</v>
      </c>
      <c r="D5" s="153" t="s">
        <v>21</v>
      </c>
      <c r="E5" s="153" t="s">
        <v>4</v>
      </c>
      <c r="F5" s="153" t="s">
        <v>3</v>
      </c>
      <c r="G5" s="153" t="s">
        <v>9</v>
      </c>
      <c r="H5" s="153" t="s">
        <v>65</v>
      </c>
      <c r="I5" s="154" t="s">
        <v>66</v>
      </c>
    </row>
    <row r="6" spans="1:9" ht="45" customHeight="1">
      <c r="A6" s="155">
        <v>1</v>
      </c>
      <c r="B6" s="156" t="s">
        <v>67</v>
      </c>
      <c r="C6" s="157" t="s">
        <v>68</v>
      </c>
      <c r="D6" s="158" t="s">
        <v>15</v>
      </c>
      <c r="E6" s="159">
        <v>10.76</v>
      </c>
      <c r="F6" s="160" t="s">
        <v>69</v>
      </c>
      <c r="G6" s="157" t="s">
        <v>70</v>
      </c>
      <c r="H6" s="161">
        <v>10.83</v>
      </c>
      <c r="I6" s="162" t="s">
        <v>71</v>
      </c>
    </row>
    <row r="7" spans="1:9" ht="45" customHeight="1">
      <c r="A7" s="163">
        <v>2</v>
      </c>
      <c r="B7" s="164"/>
      <c r="C7" s="165" t="s">
        <v>72</v>
      </c>
      <c r="D7" s="166" t="s">
        <v>15</v>
      </c>
      <c r="E7" s="167">
        <v>12.16</v>
      </c>
      <c r="F7" s="168" t="s">
        <v>73</v>
      </c>
      <c r="G7" s="169" t="s">
        <v>74</v>
      </c>
      <c r="H7" s="170">
        <v>12.17</v>
      </c>
      <c r="I7" s="171" t="s">
        <v>71</v>
      </c>
    </row>
    <row r="8" spans="1:9" ht="45" customHeight="1">
      <c r="A8" s="163">
        <v>2</v>
      </c>
      <c r="B8" s="172"/>
      <c r="C8" s="173"/>
      <c r="D8" s="172"/>
      <c r="E8" s="167">
        <v>12.17</v>
      </c>
      <c r="F8" s="168" t="s">
        <v>75</v>
      </c>
      <c r="G8" s="169" t="s">
        <v>76</v>
      </c>
      <c r="H8" s="174"/>
      <c r="I8" s="175" t="s">
        <v>77</v>
      </c>
    </row>
    <row r="9" spans="1:9" ht="45" customHeight="1">
      <c r="A9" s="163">
        <v>3</v>
      </c>
      <c r="B9" s="166" t="s">
        <v>78</v>
      </c>
      <c r="C9" s="168" t="s">
        <v>79</v>
      </c>
      <c r="D9" s="168" t="s">
        <v>80</v>
      </c>
      <c r="E9" s="167">
        <v>15.07</v>
      </c>
      <c r="F9" s="168" t="s">
        <v>81</v>
      </c>
      <c r="G9" s="168" t="s">
        <v>82</v>
      </c>
      <c r="H9" s="176">
        <v>14.87</v>
      </c>
      <c r="I9" s="175" t="s">
        <v>71</v>
      </c>
    </row>
    <row r="10" spans="1:9" ht="45" customHeight="1">
      <c r="A10" s="163">
        <v>4</v>
      </c>
      <c r="B10" s="164"/>
      <c r="C10" s="168" t="s">
        <v>83</v>
      </c>
      <c r="D10" s="168" t="s">
        <v>84</v>
      </c>
      <c r="E10" s="167">
        <v>1.65</v>
      </c>
      <c r="F10" s="168" t="s">
        <v>85</v>
      </c>
      <c r="G10" s="168" t="s">
        <v>86</v>
      </c>
      <c r="H10" s="176">
        <v>1.62</v>
      </c>
      <c r="I10" s="175" t="s">
        <v>71</v>
      </c>
    </row>
    <row r="11" spans="1:9" ht="45" customHeight="1">
      <c r="A11" s="163">
        <v>5</v>
      </c>
      <c r="B11" s="164"/>
      <c r="C11" s="168" t="s">
        <v>72</v>
      </c>
      <c r="D11" s="168" t="s">
        <v>80</v>
      </c>
      <c r="E11" s="177" t="s">
        <v>87</v>
      </c>
      <c r="F11" s="178" t="s">
        <v>88</v>
      </c>
      <c r="G11" s="179" t="s">
        <v>89</v>
      </c>
      <c r="H11" s="176" t="s">
        <v>90</v>
      </c>
      <c r="I11" s="191" t="s">
        <v>102</v>
      </c>
    </row>
    <row r="12" spans="1:9" ht="45" customHeight="1">
      <c r="A12" s="163">
        <v>6</v>
      </c>
      <c r="B12" s="172"/>
      <c r="C12" s="168" t="s">
        <v>68</v>
      </c>
      <c r="D12" s="168" t="s">
        <v>22</v>
      </c>
      <c r="E12" s="177">
        <v>21.98</v>
      </c>
      <c r="F12" s="168" t="s">
        <v>69</v>
      </c>
      <c r="G12" s="179" t="s">
        <v>70</v>
      </c>
      <c r="H12" s="176">
        <v>22.01</v>
      </c>
      <c r="I12" s="175" t="s">
        <v>71</v>
      </c>
    </row>
    <row r="13" spans="1:9" ht="45" customHeight="1">
      <c r="A13" s="163">
        <v>7</v>
      </c>
      <c r="B13" s="178" t="s">
        <v>91</v>
      </c>
      <c r="C13" s="168" t="s">
        <v>72</v>
      </c>
      <c r="D13" s="178" t="s">
        <v>92</v>
      </c>
      <c r="E13" s="180">
        <v>46.56</v>
      </c>
      <c r="F13" s="169" t="s">
        <v>93</v>
      </c>
      <c r="G13" s="169" t="s">
        <v>94</v>
      </c>
      <c r="H13" s="176">
        <v>42.72</v>
      </c>
      <c r="I13" s="175" t="s">
        <v>71</v>
      </c>
    </row>
    <row r="14" spans="1:9" ht="45" customHeight="1" thickBot="1">
      <c r="A14" s="181">
        <v>8</v>
      </c>
      <c r="B14" s="182" t="s">
        <v>95</v>
      </c>
      <c r="C14" s="183" t="s">
        <v>96</v>
      </c>
      <c r="D14" s="182" t="s">
        <v>97</v>
      </c>
      <c r="E14" s="184" t="s">
        <v>98</v>
      </c>
      <c r="F14" s="185" t="s">
        <v>99</v>
      </c>
      <c r="G14" s="185" t="s">
        <v>100</v>
      </c>
      <c r="H14" s="186" t="s">
        <v>101</v>
      </c>
      <c r="I14" s="187" t="s">
        <v>103</v>
      </c>
    </row>
    <row r="15" spans="1:9" ht="27" customHeight="1">
      <c r="A15" s="188"/>
      <c r="B15" s="188"/>
      <c r="C15" s="189"/>
      <c r="D15" s="188"/>
      <c r="E15" s="188"/>
      <c r="F15" s="188"/>
      <c r="G15" s="188"/>
      <c r="H15" s="188"/>
      <c r="I15" s="188"/>
    </row>
    <row r="16" spans="1:9" ht="27" customHeight="1">
      <c r="A16" s="188"/>
      <c r="B16" s="188"/>
      <c r="C16" s="189"/>
      <c r="D16" s="188"/>
      <c r="E16" s="188"/>
      <c r="F16" s="188"/>
      <c r="G16" s="188"/>
      <c r="H16" s="188"/>
      <c r="I16" s="188"/>
    </row>
    <row r="17" spans="1:9" ht="27" customHeight="1">
      <c r="A17" s="188"/>
      <c r="B17" s="188"/>
      <c r="C17" s="189"/>
      <c r="D17" s="188"/>
      <c r="E17" s="188"/>
      <c r="F17" s="188"/>
      <c r="G17" s="188"/>
      <c r="H17" s="188"/>
      <c r="I17" s="188"/>
    </row>
    <row r="18" spans="1:9" ht="27" customHeight="1">
      <c r="A18" s="188"/>
      <c r="B18" s="188"/>
      <c r="C18" s="189"/>
      <c r="D18" s="188"/>
      <c r="E18" s="188"/>
      <c r="F18" s="188"/>
      <c r="G18" s="188"/>
      <c r="H18" s="188"/>
      <c r="I18" s="188"/>
    </row>
    <row r="19" spans="1:9" ht="27" customHeight="1">
      <c r="A19" s="188"/>
      <c r="B19" s="188"/>
      <c r="C19" s="189"/>
      <c r="D19" s="188"/>
      <c r="E19" s="188"/>
      <c r="F19" s="188"/>
      <c r="G19" s="188"/>
      <c r="H19" s="188"/>
      <c r="I19" s="188"/>
    </row>
    <row r="20" spans="1:9" ht="27" customHeight="1">
      <c r="A20" s="188"/>
      <c r="B20" s="188"/>
      <c r="C20" s="189"/>
      <c r="D20" s="188"/>
      <c r="E20" s="188"/>
      <c r="F20" s="188"/>
      <c r="G20" s="188"/>
      <c r="H20" s="188"/>
      <c r="I20" s="188"/>
    </row>
    <row r="21" spans="1:9" ht="27" customHeight="1">
      <c r="A21" s="188"/>
      <c r="B21" s="188"/>
      <c r="C21" s="189"/>
      <c r="D21" s="188"/>
      <c r="E21" s="188"/>
      <c r="F21" s="188"/>
      <c r="G21" s="188"/>
      <c r="H21" s="188"/>
      <c r="I21" s="188"/>
    </row>
    <row r="22" spans="1:9" ht="27" customHeight="1">
      <c r="A22" s="188"/>
      <c r="B22" s="188"/>
      <c r="C22" s="189"/>
      <c r="D22" s="188"/>
      <c r="E22" s="188"/>
      <c r="F22" s="188"/>
      <c r="G22" s="188"/>
      <c r="H22" s="188"/>
      <c r="I22" s="188"/>
    </row>
    <row r="23" spans="1:9" ht="27" customHeight="1">
      <c r="A23" s="188"/>
      <c r="B23" s="188"/>
      <c r="C23" s="189"/>
      <c r="D23" s="188"/>
      <c r="E23" s="188"/>
      <c r="F23" s="188"/>
      <c r="G23" s="188"/>
      <c r="H23" s="188"/>
      <c r="I23" s="188"/>
    </row>
    <row r="24" spans="1:9" ht="27" customHeight="1">
      <c r="A24" s="188"/>
      <c r="B24" s="188"/>
      <c r="C24" s="189"/>
      <c r="D24" s="188"/>
      <c r="E24" s="188"/>
      <c r="F24" s="188"/>
      <c r="G24" s="188"/>
      <c r="H24" s="188"/>
      <c r="I24" s="188"/>
    </row>
    <row r="25" spans="1:9" ht="27" customHeight="1">
      <c r="A25" s="188"/>
      <c r="B25" s="188"/>
      <c r="C25" s="189"/>
      <c r="D25" s="188"/>
      <c r="E25" s="188"/>
      <c r="F25" s="188"/>
      <c r="G25" s="188"/>
      <c r="H25" s="188"/>
      <c r="I25" s="188"/>
    </row>
    <row r="26" spans="1:9" ht="27" customHeight="1">
      <c r="A26" s="188"/>
      <c r="B26" s="188"/>
      <c r="C26" s="189"/>
      <c r="D26" s="188"/>
      <c r="E26" s="188"/>
      <c r="F26" s="188"/>
      <c r="G26" s="188"/>
      <c r="H26" s="188"/>
      <c r="I26" s="188"/>
    </row>
    <row r="27" spans="1:9" ht="27" customHeight="1">
      <c r="A27" s="188"/>
      <c r="B27" s="188"/>
      <c r="C27" s="189"/>
      <c r="D27" s="188"/>
      <c r="E27" s="188"/>
      <c r="F27" s="188"/>
      <c r="G27" s="188"/>
      <c r="H27" s="188"/>
      <c r="I27" s="188"/>
    </row>
    <row r="28" spans="1:9" ht="27" customHeight="1">
      <c r="A28" s="188"/>
      <c r="B28" s="188"/>
      <c r="C28" s="189"/>
      <c r="D28" s="188"/>
      <c r="E28" s="188"/>
      <c r="F28" s="188"/>
      <c r="G28" s="188"/>
      <c r="H28" s="188"/>
      <c r="I28" s="188"/>
    </row>
    <row r="29" spans="1:9" ht="27" customHeight="1">
      <c r="A29" s="188"/>
      <c r="B29" s="188"/>
      <c r="C29" s="189"/>
      <c r="D29" s="188"/>
      <c r="E29" s="188"/>
      <c r="F29" s="188"/>
      <c r="G29" s="188"/>
      <c r="H29" s="188"/>
      <c r="I29" s="188"/>
    </row>
    <row r="30" spans="1:9" ht="27" customHeight="1">
      <c r="A30" s="188"/>
      <c r="B30" s="188"/>
      <c r="C30" s="189"/>
      <c r="D30" s="188"/>
      <c r="E30" s="188"/>
      <c r="F30" s="188"/>
      <c r="G30" s="188"/>
      <c r="H30" s="188"/>
      <c r="I30" s="188"/>
    </row>
    <row r="31" spans="1:9">
      <c r="A31" s="188"/>
      <c r="B31" s="188"/>
      <c r="C31" s="189"/>
      <c r="D31" s="188"/>
      <c r="E31" s="188"/>
      <c r="F31" s="188"/>
      <c r="G31" s="188"/>
      <c r="H31" s="188"/>
      <c r="I31" s="188"/>
    </row>
    <row r="32" spans="1:9">
      <c r="A32" s="188"/>
      <c r="B32" s="188"/>
      <c r="C32" s="189"/>
      <c r="D32" s="188"/>
      <c r="E32" s="188"/>
      <c r="F32" s="188"/>
      <c r="G32" s="188"/>
      <c r="H32" s="188"/>
      <c r="I32" s="188"/>
    </row>
    <row r="33" spans="1:9">
      <c r="A33" s="188"/>
      <c r="B33" s="188"/>
      <c r="C33" s="189"/>
      <c r="D33" s="188"/>
      <c r="E33" s="188"/>
      <c r="F33" s="188"/>
      <c r="G33" s="188"/>
      <c r="H33" s="188"/>
      <c r="I33" s="188"/>
    </row>
    <row r="34" spans="1:9">
      <c r="A34" s="188"/>
      <c r="B34" s="188"/>
      <c r="C34" s="189"/>
      <c r="D34" s="188"/>
      <c r="E34" s="188"/>
      <c r="F34" s="188"/>
      <c r="G34" s="188"/>
      <c r="H34" s="188"/>
      <c r="I34" s="188"/>
    </row>
    <row r="35" spans="1:9">
      <c r="A35" s="188"/>
      <c r="B35" s="188"/>
      <c r="C35" s="189"/>
      <c r="D35" s="188"/>
      <c r="E35" s="188"/>
      <c r="F35" s="188"/>
      <c r="G35" s="188"/>
      <c r="H35" s="188"/>
      <c r="I35" s="188"/>
    </row>
    <row r="36" spans="1:9">
      <c r="A36" s="188"/>
      <c r="B36" s="188"/>
      <c r="C36" s="189"/>
      <c r="D36" s="188"/>
      <c r="E36" s="188"/>
      <c r="F36" s="188"/>
      <c r="G36" s="188"/>
      <c r="H36" s="188"/>
      <c r="I36" s="188"/>
    </row>
    <row r="37" spans="1:9">
      <c r="A37" s="188"/>
      <c r="B37" s="188"/>
      <c r="C37" s="189"/>
      <c r="D37" s="188"/>
      <c r="E37" s="188"/>
      <c r="F37" s="188"/>
      <c r="G37" s="188"/>
      <c r="H37" s="188"/>
      <c r="I37" s="188"/>
    </row>
    <row r="38" spans="1:9">
      <c r="A38" s="188"/>
      <c r="B38" s="188"/>
      <c r="C38" s="189"/>
      <c r="D38" s="188"/>
      <c r="E38" s="188"/>
      <c r="F38" s="188"/>
      <c r="G38" s="188"/>
      <c r="H38" s="188"/>
      <c r="I38" s="188"/>
    </row>
    <row r="39" spans="1:9">
      <c r="A39" s="188"/>
      <c r="B39" s="188"/>
      <c r="C39" s="189"/>
      <c r="D39" s="188"/>
      <c r="E39" s="188"/>
      <c r="F39" s="188"/>
      <c r="G39" s="188"/>
      <c r="H39" s="188"/>
      <c r="I39" s="188"/>
    </row>
    <row r="40" spans="1:9">
      <c r="A40" s="188"/>
      <c r="B40" s="188"/>
      <c r="C40" s="189"/>
      <c r="D40" s="188"/>
      <c r="E40" s="188"/>
      <c r="F40" s="188"/>
      <c r="G40" s="188"/>
      <c r="H40" s="188"/>
      <c r="I40" s="188"/>
    </row>
    <row r="41" spans="1:9">
      <c r="A41" s="188"/>
      <c r="B41" s="188"/>
      <c r="C41" s="189"/>
      <c r="D41" s="188"/>
      <c r="E41" s="188"/>
      <c r="F41" s="188"/>
      <c r="G41" s="188"/>
      <c r="H41" s="188"/>
      <c r="I41" s="188"/>
    </row>
    <row r="42" spans="1:9">
      <c r="A42" s="188"/>
      <c r="B42" s="188"/>
      <c r="C42" s="189"/>
      <c r="D42" s="188"/>
      <c r="E42" s="188"/>
      <c r="F42" s="188"/>
      <c r="G42" s="188"/>
      <c r="H42" s="188"/>
      <c r="I42" s="188"/>
    </row>
    <row r="43" spans="1:9">
      <c r="A43" s="188"/>
      <c r="B43" s="188"/>
      <c r="C43" s="189"/>
      <c r="D43" s="188"/>
      <c r="E43" s="188"/>
      <c r="F43" s="188"/>
      <c r="G43" s="188"/>
      <c r="H43" s="188"/>
      <c r="I43" s="188"/>
    </row>
    <row r="44" spans="1:9">
      <c r="A44" s="188"/>
      <c r="B44" s="188"/>
      <c r="C44" s="189"/>
      <c r="D44" s="188"/>
      <c r="E44" s="188"/>
      <c r="F44" s="188"/>
      <c r="G44" s="188"/>
      <c r="H44" s="188"/>
      <c r="I44" s="188"/>
    </row>
    <row r="45" spans="1:9">
      <c r="A45" s="188"/>
      <c r="B45" s="188"/>
      <c r="C45" s="189"/>
      <c r="D45" s="188"/>
      <c r="E45" s="188"/>
      <c r="F45" s="188"/>
      <c r="G45" s="188"/>
      <c r="H45" s="188"/>
      <c r="I45" s="188"/>
    </row>
    <row r="46" spans="1:9">
      <c r="A46" s="188"/>
      <c r="B46" s="188"/>
      <c r="C46" s="189"/>
      <c r="D46" s="188"/>
      <c r="E46" s="188"/>
      <c r="F46" s="188"/>
      <c r="G46" s="188"/>
      <c r="H46" s="188"/>
      <c r="I46" s="188"/>
    </row>
    <row r="47" spans="1:9">
      <c r="A47" s="188"/>
      <c r="B47" s="188"/>
      <c r="C47" s="189"/>
      <c r="D47" s="188"/>
      <c r="E47" s="188"/>
      <c r="F47" s="188"/>
      <c r="G47" s="188"/>
      <c r="H47" s="188"/>
      <c r="I47" s="188"/>
    </row>
    <row r="48" spans="1:9">
      <c r="A48" s="188"/>
      <c r="B48" s="188"/>
      <c r="C48" s="189"/>
      <c r="D48" s="188"/>
      <c r="E48" s="188"/>
      <c r="F48" s="188"/>
      <c r="G48" s="188"/>
      <c r="H48" s="188"/>
      <c r="I48" s="188"/>
    </row>
    <row r="49" spans="1:9">
      <c r="A49" s="188"/>
      <c r="B49" s="188"/>
      <c r="C49" s="189"/>
      <c r="D49" s="188"/>
      <c r="E49" s="188"/>
      <c r="F49" s="188"/>
      <c r="G49" s="188"/>
      <c r="H49" s="188"/>
      <c r="I49" s="188"/>
    </row>
    <row r="50" spans="1:9">
      <c r="A50" s="188"/>
      <c r="B50" s="188"/>
      <c r="C50" s="189"/>
      <c r="D50" s="188"/>
      <c r="E50" s="188"/>
      <c r="F50" s="188"/>
      <c r="G50" s="188"/>
      <c r="H50" s="188"/>
      <c r="I50" s="188"/>
    </row>
    <row r="51" spans="1:9">
      <c r="A51" s="188"/>
      <c r="B51" s="188"/>
      <c r="C51" s="189"/>
      <c r="D51" s="188"/>
      <c r="E51" s="188"/>
      <c r="F51" s="188"/>
      <c r="G51" s="188"/>
      <c r="H51" s="188"/>
      <c r="I51" s="188"/>
    </row>
    <row r="52" spans="1:9">
      <c r="A52" s="188"/>
      <c r="B52" s="188"/>
      <c r="C52" s="189"/>
      <c r="D52" s="188"/>
      <c r="E52" s="188"/>
      <c r="F52" s="188"/>
      <c r="G52" s="188"/>
      <c r="H52" s="188"/>
      <c r="I52" s="188"/>
    </row>
  </sheetData>
  <mergeCells count="8">
    <mergeCell ref="B9:B12"/>
    <mergeCell ref="A1:I1"/>
    <mergeCell ref="A3:I3"/>
    <mergeCell ref="A5:B5"/>
    <mergeCell ref="B6:B8"/>
    <mergeCell ref="C7:C8"/>
    <mergeCell ref="D7:D8"/>
    <mergeCell ref="H7:H8"/>
  </mergeCells>
  <phoneticPr fontId="2" type="noConversion"/>
  <printOptions horizontalCentered="1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6</vt:i4>
      </vt:variant>
    </vt:vector>
  </HeadingPairs>
  <TitlesOfParts>
    <vt:vector size="14" baseType="lpstr">
      <vt:lpstr>남초,여초</vt:lpstr>
      <vt:lpstr>남중</vt:lpstr>
      <vt:lpstr>여중</vt:lpstr>
      <vt:lpstr>중 1학년부 </vt:lpstr>
      <vt:lpstr>남고</vt:lpstr>
      <vt:lpstr>여고</vt:lpstr>
      <vt:lpstr>고 1학년부</vt:lpstr>
      <vt:lpstr>신기록</vt:lpstr>
      <vt:lpstr>'고 1학년부'!Print_Area</vt:lpstr>
      <vt:lpstr>남중!Print_Area</vt:lpstr>
      <vt:lpstr>'남초,여초'!Print_Area</vt:lpstr>
      <vt:lpstr>신기록!Print_Area</vt:lpstr>
      <vt:lpstr>여중!Print_Area</vt:lpstr>
      <vt:lpstr>'중 1학년부 '!Print_Area</vt:lpstr>
    </vt:vector>
  </TitlesOfParts>
  <Company>대한육상경기연맹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USER</cp:lastModifiedBy>
  <cp:lastPrinted>2023-08-09T03:13:32Z</cp:lastPrinted>
  <dcterms:created xsi:type="dcterms:W3CDTF">1999-06-20T15:40:19Z</dcterms:created>
  <dcterms:modified xsi:type="dcterms:W3CDTF">2023-08-09T03:14:48Z</dcterms:modified>
</cp:coreProperties>
</file>